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tabRatio="500" activeTab="0"/>
  </bookViews>
  <sheets>
    <sheet name="investeeringud" sheetId="1" r:id="rId1"/>
    <sheet name="põhivara sihtfinantseerimine" sheetId="2" r:id="rId2"/>
  </sheets>
  <definedNames/>
  <calcPr fullCalcOnLoad="1"/>
</workbook>
</file>

<file path=xl/sharedStrings.xml><?xml version="1.0" encoding="utf-8"?>
<sst xmlns="http://schemas.openxmlformats.org/spreadsheetml/2006/main" count="159" uniqueCount="127">
  <si>
    <t>01</t>
  </si>
  <si>
    <t>Üldised valitsussektori teenused</t>
  </si>
  <si>
    <t>01 112</t>
  </si>
  <si>
    <t>Vallavalitsus</t>
  </si>
  <si>
    <t>03</t>
  </si>
  <si>
    <t>Avalik kord ja julgeolek</t>
  </si>
  <si>
    <t>03 200</t>
  </si>
  <si>
    <t>04</t>
  </si>
  <si>
    <t>Majandus</t>
  </si>
  <si>
    <t>04 510</t>
  </si>
  <si>
    <t>04 730</t>
  </si>
  <si>
    <t>Turism</t>
  </si>
  <si>
    <t>04 740</t>
  </si>
  <si>
    <t>04 900</t>
  </si>
  <si>
    <t>05</t>
  </si>
  <si>
    <t>Keskkonnakaitse</t>
  </si>
  <si>
    <t>05 100</t>
  </si>
  <si>
    <t>05 200</t>
  </si>
  <si>
    <t>Heitveekäitlus</t>
  </si>
  <si>
    <t>Põhivara soetuseks antav sihtfinantseerimine</t>
  </si>
  <si>
    <t>06</t>
  </si>
  <si>
    <t>06 300</t>
  </si>
  <si>
    <t>Veevarustus</t>
  </si>
  <si>
    <t>06 400</t>
  </si>
  <si>
    <t>06 605</t>
  </si>
  <si>
    <t>08</t>
  </si>
  <si>
    <t>Vabaaeg, kultuur ja religioon</t>
  </si>
  <si>
    <t>08 103</t>
  </si>
  <si>
    <t>Puhkepargid ja -baasid</t>
  </si>
  <si>
    <t>08 201</t>
  </si>
  <si>
    <t>Raamatukogud</t>
  </si>
  <si>
    <t>08 400</t>
  </si>
  <si>
    <t>08 600</t>
  </si>
  <si>
    <t>09</t>
  </si>
  <si>
    <t>Haridus</t>
  </si>
  <si>
    <t>09 110</t>
  </si>
  <si>
    <t>09 212</t>
  </si>
  <si>
    <t>10</t>
  </si>
  <si>
    <t>Sotsiaalne kaitse</t>
  </si>
  <si>
    <t>10 200</t>
  </si>
  <si>
    <t>Eakate sotsiaalhoolekande asutused</t>
  </si>
  <si>
    <t>10 600</t>
  </si>
  <si>
    <t>Päästeteenused</t>
  </si>
  <si>
    <t>08 207</t>
  </si>
  <si>
    <t>Muinsuskaitse</t>
  </si>
  <si>
    <t>Saadav toetus põhivara soetuseks</t>
  </si>
  <si>
    <t>Objekt</t>
  </si>
  <si>
    <t xml:space="preserve">Viiratsi Sakala 1 hoone rekonstrueerimine ja kohandamine vallamajaks </t>
  </si>
  <si>
    <t>Tuletõrje veevõtukohtade rajamine</t>
  </si>
  <si>
    <t>Maanteetransport (valla teede ja tänavate korrashoid)</t>
  </si>
  <si>
    <t>Maade ost</t>
  </si>
  <si>
    <t xml:space="preserve">Teede rekonstrueerimine vastavalt Viljandi valla teehoiukavale </t>
  </si>
  <si>
    <t>Ennuksemäe punkri taastamine (projekteerimine)</t>
  </si>
  <si>
    <t>Üldmajanduslikud arendusprojektid</t>
  </si>
  <si>
    <t>Muu majandus (sh majanduse haldus)</t>
  </si>
  <si>
    <t>Generaatori ostmine</t>
  </si>
  <si>
    <t>Jäätmekäitlus</t>
  </si>
  <si>
    <t>Viiratsi alevikku jäätmeaia rajamine (2019 alustatud objekt)</t>
  </si>
  <si>
    <t>Mustla jäätmejaama projekteerimine</t>
  </si>
  <si>
    <t>Elamu-ja kommunaalmajandus</t>
  </si>
  <si>
    <t>Tänavalgustus</t>
  </si>
  <si>
    <t>Tänavavalgustuse ehitamine ja rekonstrueerimine</t>
  </si>
  <si>
    <t>Kolga-Jaani mänguväljaku rajamine</t>
  </si>
  <si>
    <t>Viiratsi perepargi rularamp</t>
  </si>
  <si>
    <t>Raamatute soetamine</t>
  </si>
  <si>
    <t>Tarvastu ordulinnuse müüride konserveerimine</t>
  </si>
  <si>
    <t>Lasteaiad</t>
  </si>
  <si>
    <t>Viljandi valla lasteaed "Päikesekiir"</t>
  </si>
  <si>
    <t>Pärsti mõisamajas asuvate lasteaia ruumide renoveerimine</t>
  </si>
  <si>
    <t>Tarvastu lasteaed</t>
  </si>
  <si>
    <t>Soe lasteaia hoone rekonstrueerimine (2019 aastal alustatud objekt)</t>
  </si>
  <si>
    <t>Holstre Kooli lasteaed</t>
  </si>
  <si>
    <t>Lasteaia sissepääsu juurdeehitus</t>
  </si>
  <si>
    <t xml:space="preserve">Kolga-Jaani lasteaed </t>
  </si>
  <si>
    <t>Lasteaia hoone rekonstrueerimise projekteerimine ja rekonstrueerimine</t>
  </si>
  <si>
    <t>Põhikoolid</t>
  </si>
  <si>
    <t>Heimtali Põhikool</t>
  </si>
  <si>
    <t>Staadioni rajamine ( 2019 alustatud objekt)</t>
  </si>
  <si>
    <t>Kolga-Jaani Põhikool</t>
  </si>
  <si>
    <t>Spordihoone ventilatsiooni ehitamine</t>
  </si>
  <si>
    <t>Viiratsi Kool</t>
  </si>
  <si>
    <t>Ruumide ümberehituse projekteerimine</t>
  </si>
  <si>
    <t>Tarvastu Gümnaasium</t>
  </si>
  <si>
    <t>Pärsti Pansionaadi hoone rekonstrueerimine (2019 aastal alustatud objekt)</t>
  </si>
  <si>
    <t>Eluasemeteenused sotsiaalsetele riskrühmadele</t>
  </si>
  <si>
    <t>Kärstna sotsiaalmaja katuse vahetamine</t>
  </si>
  <si>
    <t>Tänassilma-Mähma kergliiklustee ehitamine</t>
  </si>
  <si>
    <t>OÜ Põltsamaa Varahaldus</t>
  </si>
  <si>
    <t>Kolga-Jaani vee- ja kanalisatsioonitrasside rekonstrueerimise projekteerimine</t>
  </si>
  <si>
    <t>Kolga-Jaani ÜVK rekonstrueerimise toetus</t>
  </si>
  <si>
    <t xml:space="preserve">A/Ü Sakala </t>
  </si>
  <si>
    <t>Vee -ja kanalisatsiooni projekteerimise toetamine</t>
  </si>
  <si>
    <t>Muu elamu-ja kommunaalmajanduse tegevus</t>
  </si>
  <si>
    <t>Hajaasustuse programmi vahendid</t>
  </si>
  <si>
    <t>OÜ Ramsi VK</t>
  </si>
  <si>
    <t>Ramsi sauna katuse remondiks</t>
  </si>
  <si>
    <t>SA Holstre-Polli Vabaajakeskus</t>
  </si>
  <si>
    <t>Projekti "Sihtasutuse Holstre-Polli Vabaajakeskus terviseradade ja mänguväljakute rekonstrueerimine ning kaasajastamine" valla poolne kaasfinantseerimine</t>
  </si>
  <si>
    <t xml:space="preserve">MTÜ Mulgi Kultuuri Instituut     </t>
  </si>
  <si>
    <t>Mulgi Elamuskeskuse loomise kaasfinantseerimine</t>
  </si>
  <si>
    <t>Religioon ja muud ühiskonnateenused</t>
  </si>
  <si>
    <t>Muu vaba aeg, kultuur ja religioon</t>
  </si>
  <si>
    <t>Toetus MTÜ-dele külade arenduseks</t>
  </si>
  <si>
    <t>Põhivara soetus eelarves</t>
  </si>
  <si>
    <t xml:space="preserve">Saadav toetus </t>
  </si>
  <si>
    <t>Valla oma-vahendid</t>
  </si>
  <si>
    <t>Laen</t>
  </si>
  <si>
    <t>Katteallikad</t>
  </si>
  <si>
    <t>Investeerin-gute toetus riigilt</t>
  </si>
  <si>
    <t>Muutus I lisaeelarvega</t>
  </si>
  <si>
    <t>Staadioni projekteerimine 30 000 eurot, kunstmuruväljaku vaegtööd          5 800 eurot</t>
  </si>
  <si>
    <t>Koolihoone ventilatsiooni projekteerimine ja ehitamine</t>
  </si>
  <si>
    <t>Põhivara soetus eelarves kokku</t>
  </si>
  <si>
    <t>OÜ Meeskonnatreeningud</t>
  </si>
  <si>
    <t>Valma Seikluspargi ühiskanalisatsiooniga ühendamise toetamine (50% kogumaksumusest)</t>
  </si>
  <si>
    <t>Lalsi kiriku rekonstrueerimiseks</t>
  </si>
  <si>
    <t>Valla elanikud</t>
  </si>
  <si>
    <t xml:space="preserve">MTÜ Tarvastu Motoklubi </t>
  </si>
  <si>
    <t>Projekti "Raassilla moto-ja vabaajakeskus" 2020 aasta valla poolne omaosalus</t>
  </si>
  <si>
    <t>Põhivara soetuseks antav siht-finantseerimine kokku</t>
  </si>
  <si>
    <t>Inves-teeringute toetus riigilt</t>
  </si>
  <si>
    <t>kontroll</t>
  </si>
  <si>
    <t>Ühisveevärgi-ja kanalisatsioonitrasside rekonstrueerimine (projektide omaoaslus)</t>
  </si>
  <si>
    <t>Ühisveevärgi-ja kanalisatsioonitrasside rekonstrueerimine ja ehitamine</t>
  </si>
  <si>
    <t>Pärsti Pansionaadi aed/puhkeala rajamine</t>
  </si>
  <si>
    <t>Mäeltküla Tööstuspargi II etapi arendus (taristu ehitamine)</t>
  </si>
  <si>
    <t>Mäeltküla Tööstuspargi II etapi arendus (taristu projekteerimine)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</si>
</sst>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%"/>
    <numFmt numFmtId="177" formatCode="General_)"/>
    <numFmt numFmtId="178" formatCode="#,##0;[Red]#,##0"/>
  </numFmts>
  <fonts count="96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0"/>
      <name val="Mangal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indexed="8"/>
      <name val="Calibri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10"/>
      <name val="Calibri"/>
      <family val="2"/>
    </font>
    <font>
      <b/>
      <sz val="12"/>
      <color indexed="30"/>
      <name val="Calibri"/>
      <family val="2"/>
    </font>
    <font>
      <b/>
      <sz val="12"/>
      <color indexed="17"/>
      <name val="Calibri"/>
      <family val="2"/>
    </font>
    <font>
      <b/>
      <sz val="12"/>
      <color indexed="10"/>
      <name val="Arial"/>
      <family val="2"/>
    </font>
    <font>
      <b/>
      <sz val="12"/>
      <color indexed="30"/>
      <name val="Arial"/>
      <family val="2"/>
    </font>
    <font>
      <b/>
      <sz val="12"/>
      <color indexed="17"/>
      <name val="Arial"/>
      <family val="2"/>
    </font>
    <font>
      <b/>
      <sz val="12"/>
      <color indexed="36"/>
      <name val="Calibri"/>
      <family val="2"/>
    </font>
    <font>
      <b/>
      <sz val="12"/>
      <color indexed="36"/>
      <name val="Arial"/>
      <family val="2"/>
    </font>
    <font>
      <sz val="12"/>
      <color indexed="10"/>
      <name val="Arial"/>
      <family val="2"/>
    </font>
    <font>
      <sz val="12"/>
      <color indexed="30"/>
      <name val="Arial"/>
      <family val="2"/>
    </font>
    <font>
      <sz val="12"/>
      <color indexed="36"/>
      <name val="Arial"/>
      <family val="2"/>
    </font>
    <font>
      <sz val="12"/>
      <color indexed="17"/>
      <name val="Arial"/>
      <family val="2"/>
    </font>
    <font>
      <sz val="11"/>
      <color indexed="30"/>
      <name val="Arial"/>
      <family val="2"/>
    </font>
    <font>
      <sz val="11"/>
      <color indexed="36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2"/>
      <color indexed="30"/>
      <name val="Arial"/>
      <family val="2"/>
    </font>
    <font>
      <b/>
      <u val="single"/>
      <sz val="12"/>
      <color indexed="36"/>
      <name val="Arial"/>
      <family val="2"/>
    </font>
    <font>
      <b/>
      <u val="single"/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rgb="FFFF0000"/>
      <name val="Calibri"/>
      <family val="2"/>
    </font>
    <font>
      <b/>
      <sz val="12"/>
      <color rgb="FF0070C0"/>
      <name val="Calibri"/>
      <family val="2"/>
    </font>
    <font>
      <b/>
      <sz val="12"/>
      <color rgb="FF00B050"/>
      <name val="Calibri"/>
      <family val="2"/>
    </font>
    <font>
      <b/>
      <sz val="12"/>
      <color rgb="FFFF0000"/>
      <name val="Arial"/>
      <family val="2"/>
    </font>
    <font>
      <b/>
      <sz val="12"/>
      <color rgb="FF0070C0"/>
      <name val="Arial"/>
      <family val="2"/>
    </font>
    <font>
      <b/>
      <sz val="12"/>
      <color rgb="FF00B050"/>
      <name val="Arial"/>
      <family val="2"/>
    </font>
    <font>
      <b/>
      <sz val="12"/>
      <color rgb="FF7030A0"/>
      <name val="Calibri"/>
      <family val="2"/>
    </font>
    <font>
      <b/>
      <sz val="12"/>
      <color rgb="FF7030A0"/>
      <name val="Arial"/>
      <family val="2"/>
    </font>
    <font>
      <sz val="12"/>
      <color rgb="FFFF0000"/>
      <name val="Arial"/>
      <family val="2"/>
    </font>
    <font>
      <sz val="12"/>
      <color rgb="FF0070C0"/>
      <name val="Arial"/>
      <family val="2"/>
    </font>
    <font>
      <sz val="12"/>
      <color rgb="FF7030A0"/>
      <name val="Arial"/>
      <family val="2"/>
    </font>
    <font>
      <sz val="12"/>
      <color rgb="FF00B050"/>
      <name val="Arial"/>
      <family val="2"/>
    </font>
    <font>
      <sz val="11"/>
      <color rgb="FF0070C0"/>
      <name val="Arial"/>
      <family val="2"/>
    </font>
    <font>
      <sz val="11"/>
      <color rgb="FF7030A0"/>
      <name val="Arial"/>
      <family val="2"/>
    </font>
    <font>
      <sz val="11"/>
      <color rgb="FF00B050"/>
      <name val="Arial"/>
      <family val="2"/>
    </font>
    <font>
      <sz val="11"/>
      <color rgb="FFFF0000"/>
      <name val="Arial"/>
      <family val="2"/>
    </font>
    <font>
      <b/>
      <u val="single"/>
      <sz val="12"/>
      <color rgb="FFFF0000"/>
      <name val="Arial"/>
      <family val="2"/>
    </font>
    <font>
      <b/>
      <u val="single"/>
      <sz val="12"/>
      <color rgb="FF0070C0"/>
      <name val="Arial"/>
      <family val="2"/>
    </font>
    <font>
      <b/>
      <u val="single"/>
      <sz val="12"/>
      <color rgb="FF7030A0"/>
      <name val="Arial"/>
      <family val="2"/>
    </font>
    <font>
      <b/>
      <u val="single"/>
      <sz val="12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60" fillId="21" borderId="0" applyNumberFormat="0" applyBorder="0" applyAlignment="0" applyProtection="0"/>
    <xf numFmtId="0" fontId="61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2" applyNumberFormat="0" applyFill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65" fillId="23" borderId="3" applyNumberFormat="0" applyAlignment="0" applyProtection="0"/>
    <xf numFmtId="0" fontId="66" fillId="0" borderId="0" applyNumberFormat="0" applyFill="0" applyBorder="0" applyAlignment="0" applyProtection="0"/>
    <xf numFmtId="0" fontId="67" fillId="0" borderId="4" applyNumberFormat="0" applyFill="0" applyAlignment="0" applyProtection="0"/>
    <xf numFmtId="0" fontId="0" fillId="24" borderId="5" applyNumberFormat="0" applyFont="0" applyAlignment="0" applyProtection="0"/>
    <xf numFmtId="0" fontId="68" fillId="25" borderId="0" applyNumberFormat="0" applyBorder="0" applyAlignment="0" applyProtection="0"/>
    <xf numFmtId="0" fontId="1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9" fontId="1" fillId="0" borderId="0" applyFill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2" borderId="1" applyNumberFormat="0" applyAlignment="0" applyProtection="0"/>
    <xf numFmtId="0" fontId="2" fillId="0" borderId="0">
      <alignment/>
      <protection/>
    </xf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74" fillId="20" borderId="9" applyNumberFormat="0" applyAlignment="0" applyProtection="0"/>
    <xf numFmtId="0" fontId="75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4" fontId="9" fillId="34" borderId="12" xfId="36" applyNumberFormat="1" applyFont="1" applyFill="1" applyBorder="1" applyAlignment="1">
      <alignment horizontal="center" vertical="center" wrapText="1"/>
      <protection/>
    </xf>
    <xf numFmtId="4" fontId="79" fillId="34" borderId="12" xfId="36" applyNumberFormat="1" applyFont="1" applyFill="1" applyBorder="1" applyAlignment="1">
      <alignment horizontal="center" vertical="center" wrapText="1"/>
      <protection/>
    </xf>
    <xf numFmtId="4" fontId="80" fillId="34" borderId="12" xfId="36" applyNumberFormat="1" applyFont="1" applyFill="1" applyBorder="1" applyAlignment="1">
      <alignment horizontal="center" vertical="center" wrapText="1"/>
      <protection/>
    </xf>
    <xf numFmtId="4" fontId="81" fillId="34" borderId="12" xfId="36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9" fillId="33" borderId="11" xfId="0" applyFont="1" applyFill="1" applyBorder="1" applyAlignment="1">
      <alignment/>
    </xf>
    <xf numFmtId="3" fontId="9" fillId="33" borderId="12" xfId="0" applyNumberFormat="1" applyFont="1" applyFill="1" applyBorder="1" applyAlignment="1">
      <alignment horizontal="center"/>
    </xf>
    <xf numFmtId="3" fontId="79" fillId="33" borderId="12" xfId="0" applyNumberFormat="1" applyFont="1" applyFill="1" applyBorder="1" applyAlignment="1">
      <alignment horizontal="center"/>
    </xf>
    <xf numFmtId="3" fontId="80" fillId="33" borderId="12" xfId="0" applyNumberFormat="1" applyFont="1" applyFill="1" applyBorder="1" applyAlignment="1">
      <alignment horizontal="center"/>
    </xf>
    <xf numFmtId="3" fontId="81" fillId="33" borderId="12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0" fontId="9" fillId="33" borderId="14" xfId="0" applyFont="1" applyFill="1" applyBorder="1" applyAlignment="1">
      <alignment/>
    </xf>
    <xf numFmtId="3" fontId="9" fillId="33" borderId="14" xfId="0" applyNumberFormat="1" applyFont="1" applyFill="1" applyBorder="1" applyAlignment="1">
      <alignment horizontal="center"/>
    </xf>
    <xf numFmtId="3" fontId="79" fillId="33" borderId="14" xfId="0" applyNumberFormat="1" applyFont="1" applyFill="1" applyBorder="1" applyAlignment="1">
      <alignment horizontal="center"/>
    </xf>
    <xf numFmtId="3" fontId="80" fillId="33" borderId="14" xfId="0" applyNumberFormat="1" applyFont="1" applyFill="1" applyBorder="1" applyAlignment="1">
      <alignment horizontal="center"/>
    </xf>
    <xf numFmtId="3" fontId="81" fillId="33" borderId="14" xfId="0" applyNumberFormat="1" applyFont="1" applyFill="1" applyBorder="1" applyAlignment="1">
      <alignment horizontal="center"/>
    </xf>
    <xf numFmtId="49" fontId="9" fillId="0" borderId="15" xfId="0" applyNumberFormat="1" applyFont="1" applyBorder="1" applyAlignment="1">
      <alignment horizontal="center" vertical="top"/>
    </xf>
    <xf numFmtId="0" fontId="9" fillId="0" borderId="16" xfId="0" applyFont="1" applyBorder="1" applyAlignment="1">
      <alignment vertical="top" wrapText="1"/>
    </xf>
    <xf numFmtId="3" fontId="9" fillId="0" borderId="16" xfId="0" applyNumberFormat="1" applyFont="1" applyBorder="1" applyAlignment="1">
      <alignment horizontal="center" vertical="top"/>
    </xf>
    <xf numFmtId="3" fontId="9" fillId="0" borderId="17" xfId="0" applyNumberFormat="1" applyFont="1" applyBorder="1" applyAlignment="1">
      <alignment horizontal="center" vertical="top"/>
    </xf>
    <xf numFmtId="3" fontId="79" fillId="0" borderId="17" xfId="0" applyNumberFormat="1" applyFont="1" applyBorder="1" applyAlignment="1">
      <alignment horizontal="center" vertical="top"/>
    </xf>
    <xf numFmtId="3" fontId="80" fillId="0" borderId="17" xfId="0" applyNumberFormat="1" applyFont="1" applyBorder="1" applyAlignment="1">
      <alignment horizontal="center" vertical="top"/>
    </xf>
    <xf numFmtId="3" fontId="9" fillId="33" borderId="11" xfId="0" applyNumberFormat="1" applyFont="1" applyFill="1" applyBorder="1" applyAlignment="1">
      <alignment horizontal="center" vertical="top"/>
    </xf>
    <xf numFmtId="49" fontId="9" fillId="0" borderId="18" xfId="0" applyNumberFormat="1" applyFont="1" applyBorder="1" applyAlignment="1">
      <alignment horizontal="center" vertical="top"/>
    </xf>
    <xf numFmtId="0" fontId="9" fillId="0" borderId="19" xfId="0" applyFont="1" applyBorder="1" applyAlignment="1">
      <alignment vertical="top" wrapText="1"/>
    </xf>
    <xf numFmtId="3" fontId="9" fillId="0" borderId="19" xfId="0" applyNumberFormat="1" applyFont="1" applyBorder="1" applyAlignment="1">
      <alignment horizontal="center" vertical="top"/>
    </xf>
    <xf numFmtId="3" fontId="9" fillId="0" borderId="20" xfId="0" applyNumberFormat="1" applyFont="1" applyBorder="1" applyAlignment="1">
      <alignment horizontal="center" vertical="top"/>
    </xf>
    <xf numFmtId="3" fontId="79" fillId="0" borderId="20" xfId="0" applyNumberFormat="1" applyFont="1" applyBorder="1" applyAlignment="1">
      <alignment horizontal="center" vertical="top"/>
    </xf>
    <xf numFmtId="3" fontId="80" fillId="0" borderId="20" xfId="0" applyNumberFormat="1" applyFont="1" applyBorder="1" applyAlignment="1">
      <alignment horizontal="center" vertical="top"/>
    </xf>
    <xf numFmtId="49" fontId="9" fillId="0" borderId="21" xfId="0" applyNumberFormat="1" applyFont="1" applyBorder="1" applyAlignment="1">
      <alignment horizontal="center" vertical="top"/>
    </xf>
    <xf numFmtId="0" fontId="9" fillId="0" borderId="22" xfId="0" applyFont="1" applyBorder="1" applyAlignment="1">
      <alignment vertical="top" wrapText="1"/>
    </xf>
    <xf numFmtId="3" fontId="9" fillId="0" borderId="22" xfId="0" applyNumberFormat="1" applyFont="1" applyBorder="1" applyAlignment="1">
      <alignment horizontal="center" vertical="top"/>
    </xf>
    <xf numFmtId="3" fontId="79" fillId="0" borderId="22" xfId="0" applyNumberFormat="1" applyFont="1" applyBorder="1" applyAlignment="1">
      <alignment horizontal="center" vertical="top"/>
    </xf>
    <xf numFmtId="3" fontId="80" fillId="0" borderId="22" xfId="0" applyNumberFormat="1" applyFont="1" applyBorder="1" applyAlignment="1">
      <alignment horizontal="center" vertical="top"/>
    </xf>
    <xf numFmtId="3" fontId="81" fillId="0" borderId="22" xfId="0" applyNumberFormat="1" applyFont="1" applyBorder="1" applyAlignment="1">
      <alignment horizontal="center" vertical="top"/>
    </xf>
    <xf numFmtId="49" fontId="9" fillId="0" borderId="23" xfId="0" applyNumberFormat="1" applyFont="1" applyBorder="1" applyAlignment="1">
      <alignment horizontal="center" vertical="top"/>
    </xf>
    <xf numFmtId="0" fontId="9" fillId="0" borderId="24" xfId="0" applyFont="1" applyBorder="1" applyAlignment="1">
      <alignment vertical="top" wrapText="1"/>
    </xf>
    <xf numFmtId="3" fontId="9" fillId="0" borderId="24" xfId="0" applyNumberFormat="1" applyFont="1" applyBorder="1" applyAlignment="1">
      <alignment horizontal="center" vertical="top"/>
    </xf>
    <xf numFmtId="3" fontId="79" fillId="0" borderId="24" xfId="0" applyNumberFormat="1" applyFont="1" applyBorder="1" applyAlignment="1">
      <alignment horizontal="center" vertical="top"/>
    </xf>
    <xf numFmtId="3" fontId="80" fillId="0" borderId="24" xfId="0" applyNumberFormat="1" applyFont="1" applyBorder="1" applyAlignment="1">
      <alignment horizontal="center" vertical="top"/>
    </xf>
    <xf numFmtId="3" fontId="81" fillId="0" borderId="24" xfId="0" applyNumberFormat="1" applyFont="1" applyBorder="1" applyAlignment="1">
      <alignment horizontal="center" vertical="top"/>
    </xf>
    <xf numFmtId="49" fontId="9" fillId="0" borderId="25" xfId="0" applyNumberFormat="1" applyFont="1" applyBorder="1" applyAlignment="1">
      <alignment horizontal="center" vertical="top"/>
    </xf>
    <xf numFmtId="0" fontId="9" fillId="0" borderId="26" xfId="0" applyFont="1" applyBorder="1" applyAlignment="1">
      <alignment vertical="top" wrapText="1"/>
    </xf>
    <xf numFmtId="3" fontId="9" fillId="0" borderId="26" xfId="0" applyNumberFormat="1" applyFont="1" applyBorder="1" applyAlignment="1">
      <alignment horizontal="center" vertical="top"/>
    </xf>
    <xf numFmtId="3" fontId="79" fillId="0" borderId="26" xfId="0" applyNumberFormat="1" applyFont="1" applyBorder="1" applyAlignment="1">
      <alignment horizontal="center" vertical="top"/>
    </xf>
    <xf numFmtId="3" fontId="80" fillId="0" borderId="26" xfId="0" applyNumberFormat="1" applyFont="1" applyBorder="1" applyAlignment="1">
      <alignment horizontal="center" vertical="top"/>
    </xf>
    <xf numFmtId="3" fontId="81" fillId="0" borderId="26" xfId="0" applyNumberFormat="1" applyFont="1" applyBorder="1" applyAlignment="1">
      <alignment horizontal="center" vertical="top"/>
    </xf>
    <xf numFmtId="0" fontId="9" fillId="33" borderId="27" xfId="0" applyFont="1" applyFill="1" applyBorder="1" applyAlignment="1">
      <alignment/>
    </xf>
    <xf numFmtId="3" fontId="9" fillId="33" borderId="27" xfId="0" applyNumberFormat="1" applyFont="1" applyFill="1" applyBorder="1" applyAlignment="1">
      <alignment horizontal="center"/>
    </xf>
    <xf numFmtId="3" fontId="79" fillId="33" borderId="27" xfId="0" applyNumberFormat="1" applyFont="1" applyFill="1" applyBorder="1" applyAlignment="1">
      <alignment horizontal="center"/>
    </xf>
    <xf numFmtId="3" fontId="80" fillId="33" borderId="27" xfId="0" applyNumberFormat="1" applyFont="1" applyFill="1" applyBorder="1" applyAlignment="1">
      <alignment horizontal="center"/>
    </xf>
    <xf numFmtId="3" fontId="81" fillId="33" borderId="27" xfId="0" applyNumberFormat="1" applyFont="1" applyFill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3" fontId="9" fillId="0" borderId="26" xfId="0" applyNumberFormat="1" applyFont="1" applyBorder="1" applyAlignment="1">
      <alignment horizontal="center"/>
    </xf>
    <xf numFmtId="3" fontId="79" fillId="0" borderId="26" xfId="0" applyNumberFormat="1" applyFont="1" applyBorder="1" applyAlignment="1">
      <alignment horizontal="center"/>
    </xf>
    <xf numFmtId="3" fontId="80" fillId="0" borderId="26" xfId="0" applyNumberFormat="1" applyFont="1" applyBorder="1" applyAlignment="1">
      <alignment horizontal="center"/>
    </xf>
    <xf numFmtId="3" fontId="81" fillId="0" borderId="26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wrapText="1"/>
    </xf>
    <xf numFmtId="3" fontId="9" fillId="0" borderId="12" xfId="0" applyNumberFormat="1" applyFont="1" applyBorder="1" applyAlignment="1">
      <alignment horizontal="center"/>
    </xf>
    <xf numFmtId="3" fontId="80" fillId="0" borderId="12" xfId="0" applyNumberFormat="1" applyFont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49" fontId="9" fillId="0" borderId="23" xfId="0" applyNumberFormat="1" applyFont="1" applyBorder="1" applyAlignment="1">
      <alignment horizontal="center"/>
    </xf>
    <xf numFmtId="0" fontId="9" fillId="0" borderId="24" xfId="0" applyFont="1" applyBorder="1" applyAlignment="1">
      <alignment wrapText="1"/>
    </xf>
    <xf numFmtId="3" fontId="9" fillId="0" borderId="24" xfId="0" applyNumberFormat="1" applyFont="1" applyBorder="1" applyAlignment="1">
      <alignment horizontal="center"/>
    </xf>
    <xf numFmtId="3" fontId="9" fillId="0" borderId="28" xfId="0" applyNumberFormat="1" applyFont="1" applyBorder="1" applyAlignment="1">
      <alignment horizontal="center"/>
    </xf>
    <xf numFmtId="3" fontId="79" fillId="0" borderId="28" xfId="0" applyNumberFormat="1" applyFont="1" applyBorder="1" applyAlignment="1">
      <alignment horizontal="center"/>
    </xf>
    <xf numFmtId="3" fontId="80" fillId="0" borderId="28" xfId="0" applyNumberFormat="1" applyFont="1" applyBorder="1" applyAlignment="1">
      <alignment horizontal="center"/>
    </xf>
    <xf numFmtId="0" fontId="9" fillId="0" borderId="24" xfId="0" applyFont="1" applyBorder="1" applyAlignment="1">
      <alignment/>
    </xf>
    <xf numFmtId="3" fontId="79" fillId="0" borderId="24" xfId="0" applyNumberFormat="1" applyFont="1" applyBorder="1" applyAlignment="1">
      <alignment horizontal="center"/>
    </xf>
    <xf numFmtId="3" fontId="80" fillId="0" borderId="24" xfId="0" applyNumberFormat="1" applyFont="1" applyBorder="1" applyAlignment="1">
      <alignment horizontal="center"/>
    </xf>
    <xf numFmtId="3" fontId="81" fillId="0" borderId="24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3" fontId="9" fillId="0" borderId="16" xfId="0" applyNumberFormat="1" applyFont="1" applyBorder="1" applyAlignment="1">
      <alignment horizontal="center"/>
    </xf>
    <xf numFmtId="3" fontId="79" fillId="0" borderId="16" xfId="0" applyNumberFormat="1" applyFont="1" applyBorder="1" applyAlignment="1">
      <alignment horizontal="center"/>
    </xf>
    <xf numFmtId="3" fontId="80" fillId="0" borderId="16" xfId="0" applyNumberFormat="1" applyFont="1" applyBorder="1" applyAlignment="1">
      <alignment horizontal="center"/>
    </xf>
    <xf numFmtId="3" fontId="81" fillId="0" borderId="16" xfId="0" applyNumberFormat="1" applyFont="1" applyBorder="1" applyAlignment="1">
      <alignment horizontal="center"/>
    </xf>
    <xf numFmtId="3" fontId="10" fillId="0" borderId="24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49" fontId="9" fillId="0" borderId="29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center" vertical="top"/>
    </xf>
    <xf numFmtId="0" fontId="9" fillId="0" borderId="31" xfId="0" applyFont="1" applyBorder="1" applyAlignment="1">
      <alignment horizontal="left" vertical="top" wrapText="1"/>
    </xf>
    <xf numFmtId="3" fontId="9" fillId="0" borderId="31" xfId="0" applyNumberFormat="1" applyFont="1" applyBorder="1" applyAlignment="1">
      <alignment horizontal="center" vertical="top"/>
    </xf>
    <xf numFmtId="3" fontId="9" fillId="0" borderId="32" xfId="0" applyNumberFormat="1" applyFont="1" applyBorder="1" applyAlignment="1">
      <alignment horizontal="center" vertical="top"/>
    </xf>
    <xf numFmtId="3" fontId="79" fillId="0" borderId="32" xfId="0" applyNumberFormat="1" applyFont="1" applyBorder="1" applyAlignment="1">
      <alignment horizontal="center" vertical="top"/>
    </xf>
    <xf numFmtId="3" fontId="80" fillId="0" borderId="32" xfId="0" applyNumberFormat="1" applyFont="1" applyBorder="1" applyAlignment="1">
      <alignment horizontal="center" vertical="top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76" fillId="0" borderId="0" xfId="0" applyNumberFormat="1" applyFont="1" applyAlignment="1">
      <alignment horizontal="center"/>
    </xf>
    <xf numFmtId="3" fontId="77" fillId="0" borderId="0" xfId="0" applyNumberFormat="1" applyFont="1" applyAlignment="1">
      <alignment horizontal="center"/>
    </xf>
    <xf numFmtId="3" fontId="78" fillId="0" borderId="0" xfId="0" applyNumberFormat="1" applyFont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3" fontId="9" fillId="0" borderId="22" xfId="0" applyNumberFormat="1" applyFont="1" applyBorder="1" applyAlignment="1">
      <alignment horizontal="center"/>
    </xf>
    <xf numFmtId="3" fontId="79" fillId="0" borderId="22" xfId="0" applyNumberFormat="1" applyFont="1" applyBorder="1" applyAlignment="1">
      <alignment horizontal="center"/>
    </xf>
    <xf numFmtId="3" fontId="80" fillId="0" borderId="22" xfId="0" applyNumberFormat="1" applyFont="1" applyBorder="1" applyAlignment="1">
      <alignment horizontal="center"/>
    </xf>
    <xf numFmtId="3" fontId="81" fillId="0" borderId="22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 vertical="top"/>
    </xf>
    <xf numFmtId="3" fontId="10" fillId="0" borderId="24" xfId="0" applyNumberFormat="1" applyFont="1" applyBorder="1" applyAlignment="1">
      <alignment horizontal="center" vertical="top"/>
    </xf>
    <xf numFmtId="0" fontId="9" fillId="0" borderId="0" xfId="0" applyFont="1" applyAlignment="1">
      <alignment/>
    </xf>
    <xf numFmtId="0" fontId="82" fillId="0" borderId="0" xfId="0" applyFont="1" applyAlignment="1">
      <alignment horizontal="center"/>
    </xf>
    <xf numFmtId="4" fontId="83" fillId="34" borderId="12" xfId="36" applyNumberFormat="1" applyFont="1" applyFill="1" applyBorder="1" applyAlignment="1">
      <alignment horizontal="center" vertical="center" wrapText="1"/>
      <protection/>
    </xf>
    <xf numFmtId="3" fontId="83" fillId="33" borderId="12" xfId="0" applyNumberFormat="1" applyFont="1" applyFill="1" applyBorder="1" applyAlignment="1">
      <alignment horizontal="center"/>
    </xf>
    <xf numFmtId="3" fontId="83" fillId="33" borderId="14" xfId="0" applyNumberFormat="1" applyFont="1" applyFill="1" applyBorder="1" applyAlignment="1">
      <alignment horizontal="center"/>
    </xf>
    <xf numFmtId="3" fontId="83" fillId="0" borderId="17" xfId="0" applyNumberFormat="1" applyFont="1" applyBorder="1" applyAlignment="1">
      <alignment horizontal="center" vertical="top"/>
    </xf>
    <xf numFmtId="3" fontId="83" fillId="0" borderId="20" xfId="0" applyNumberFormat="1" applyFont="1" applyBorder="1" applyAlignment="1">
      <alignment horizontal="center" vertical="top"/>
    </xf>
    <xf numFmtId="3" fontId="83" fillId="0" borderId="22" xfId="0" applyNumberFormat="1" applyFont="1" applyBorder="1" applyAlignment="1">
      <alignment horizontal="center" vertical="top"/>
    </xf>
    <xf numFmtId="3" fontId="83" fillId="0" borderId="24" xfId="0" applyNumberFormat="1" applyFont="1" applyBorder="1" applyAlignment="1">
      <alignment horizontal="center" vertical="top"/>
    </xf>
    <xf numFmtId="3" fontId="83" fillId="0" borderId="26" xfId="0" applyNumberFormat="1" applyFont="1" applyBorder="1" applyAlignment="1">
      <alignment horizontal="center" vertical="top"/>
    </xf>
    <xf numFmtId="3" fontId="83" fillId="33" borderId="27" xfId="0" applyNumberFormat="1" applyFont="1" applyFill="1" applyBorder="1" applyAlignment="1">
      <alignment horizontal="center"/>
    </xf>
    <xf numFmtId="3" fontId="83" fillId="0" borderId="26" xfId="0" applyNumberFormat="1" applyFont="1" applyBorder="1" applyAlignment="1">
      <alignment horizontal="center"/>
    </xf>
    <xf numFmtId="3" fontId="83" fillId="0" borderId="12" xfId="0" applyNumberFormat="1" applyFont="1" applyBorder="1" applyAlignment="1">
      <alignment horizontal="center"/>
    </xf>
    <xf numFmtId="3" fontId="83" fillId="0" borderId="28" xfId="0" applyNumberFormat="1" applyFont="1" applyBorder="1" applyAlignment="1">
      <alignment horizontal="center"/>
    </xf>
    <xf numFmtId="3" fontId="83" fillId="0" borderId="24" xfId="0" applyNumberFormat="1" applyFont="1" applyBorder="1" applyAlignment="1">
      <alignment horizontal="center"/>
    </xf>
    <xf numFmtId="3" fontId="83" fillId="0" borderId="16" xfId="0" applyNumberFormat="1" applyFont="1" applyBorder="1" applyAlignment="1">
      <alignment horizontal="center"/>
    </xf>
    <xf numFmtId="3" fontId="83" fillId="0" borderId="32" xfId="0" applyNumberFormat="1" applyFont="1" applyBorder="1" applyAlignment="1">
      <alignment horizontal="center" vertical="top"/>
    </xf>
    <xf numFmtId="3" fontId="82" fillId="0" borderId="0" xfId="0" applyNumberFormat="1" applyFont="1" applyAlignment="1">
      <alignment horizontal="center"/>
    </xf>
    <xf numFmtId="3" fontId="83" fillId="0" borderId="22" xfId="0" applyNumberFormat="1" applyFont="1" applyBorder="1" applyAlignment="1">
      <alignment horizontal="center"/>
    </xf>
    <xf numFmtId="3" fontId="11" fillId="0" borderId="33" xfId="0" applyNumberFormat="1" applyFont="1" applyBorder="1" applyAlignment="1">
      <alignment horizontal="center"/>
    </xf>
    <xf numFmtId="3" fontId="11" fillId="0" borderId="34" xfId="0" applyNumberFormat="1" applyFont="1" applyBorder="1" applyAlignment="1">
      <alignment horizontal="center"/>
    </xf>
    <xf numFmtId="3" fontId="79" fillId="0" borderId="34" xfId="0" applyNumberFormat="1" applyFont="1" applyBorder="1" applyAlignment="1">
      <alignment horizontal="center"/>
    </xf>
    <xf numFmtId="3" fontId="80" fillId="0" borderId="34" xfId="0" applyNumberFormat="1" applyFont="1" applyBorder="1" applyAlignment="1">
      <alignment horizontal="center"/>
    </xf>
    <xf numFmtId="3" fontId="83" fillId="0" borderId="34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35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/>
    </xf>
    <xf numFmtId="0" fontId="11" fillId="0" borderId="33" xfId="0" applyFont="1" applyBorder="1" applyAlignment="1">
      <alignment horizontal="left"/>
    </xf>
    <xf numFmtId="0" fontId="10" fillId="0" borderId="35" xfId="0" applyFont="1" applyBorder="1" applyAlignment="1">
      <alignment horizontal="left" vertical="top" wrapText="1"/>
    </xf>
    <xf numFmtId="0" fontId="10" fillId="0" borderId="36" xfId="0" applyFont="1" applyBorder="1" applyAlignment="1">
      <alignment horizontal="left" vertical="top"/>
    </xf>
    <xf numFmtId="3" fontId="10" fillId="0" borderId="37" xfId="0" applyNumberFormat="1" applyFont="1" applyBorder="1" applyAlignment="1">
      <alignment horizontal="left" vertical="top" wrapText="1"/>
    </xf>
    <xf numFmtId="0" fontId="10" fillId="0" borderId="36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wrapText="1"/>
    </xf>
    <xf numFmtId="0" fontId="10" fillId="0" borderId="24" xfId="0" applyFont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left"/>
    </xf>
    <xf numFmtId="0" fontId="9" fillId="33" borderId="12" xfId="0" applyFont="1" applyFill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10" fillId="0" borderId="24" xfId="0" applyFont="1" applyBorder="1" applyAlignment="1">
      <alignment horizontal="left" vertical="top"/>
    </xf>
    <xf numFmtId="0" fontId="9" fillId="0" borderId="24" xfId="0" applyFont="1" applyBorder="1" applyAlignment="1">
      <alignment horizontal="left" wrapText="1"/>
    </xf>
    <xf numFmtId="0" fontId="9" fillId="33" borderId="27" xfId="0" applyFont="1" applyFill="1" applyBorder="1" applyAlignment="1">
      <alignment horizontal="left"/>
    </xf>
    <xf numFmtId="0" fontId="9" fillId="0" borderId="26" xfId="0" applyFont="1" applyBorder="1" applyAlignment="1">
      <alignment horizontal="left" wrapText="1"/>
    </xf>
    <xf numFmtId="3" fontId="9" fillId="33" borderId="12" xfId="0" applyNumberFormat="1" applyFont="1" applyFill="1" applyBorder="1" applyAlignment="1">
      <alignment horizontal="left"/>
    </xf>
    <xf numFmtId="3" fontId="9" fillId="33" borderId="11" xfId="0" applyNumberFormat="1" applyFont="1" applyFill="1" applyBorder="1" applyAlignment="1">
      <alignment horizontal="left" vertical="top"/>
    </xf>
    <xf numFmtId="3" fontId="10" fillId="0" borderId="36" xfId="0" applyNumberFormat="1" applyFont="1" applyBorder="1" applyAlignment="1">
      <alignment horizontal="left" vertical="top" wrapText="1"/>
    </xf>
    <xf numFmtId="3" fontId="9" fillId="0" borderId="38" xfId="0" applyNumberFormat="1" applyFont="1" applyBorder="1" applyAlignment="1">
      <alignment horizontal="left"/>
    </xf>
    <xf numFmtId="3" fontId="10" fillId="0" borderId="36" xfId="0" applyNumberFormat="1" applyFont="1" applyBorder="1" applyAlignment="1">
      <alignment horizontal="left" wrapText="1"/>
    </xf>
    <xf numFmtId="3" fontId="9" fillId="0" borderId="39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3" fontId="11" fillId="0" borderId="36" xfId="0" applyNumberFormat="1" applyFont="1" applyBorder="1" applyAlignment="1">
      <alignment horizontal="left" wrapText="1"/>
    </xf>
    <xf numFmtId="0" fontId="11" fillId="0" borderId="24" xfId="0" applyFont="1" applyBorder="1" applyAlignment="1">
      <alignment horizontal="left" vertical="top"/>
    </xf>
    <xf numFmtId="3" fontId="11" fillId="0" borderId="24" xfId="0" applyNumberFormat="1" applyFont="1" applyBorder="1" applyAlignment="1">
      <alignment horizontal="center" vertical="top"/>
    </xf>
    <xf numFmtId="49" fontId="11" fillId="0" borderId="29" xfId="0" applyNumberFormat="1" applyFont="1" applyBorder="1" applyAlignment="1">
      <alignment horizontal="center"/>
    </xf>
    <xf numFmtId="0" fontId="11" fillId="0" borderId="33" xfId="0" applyFont="1" applyBorder="1" applyAlignment="1">
      <alignment horizontal="left" wrapText="1"/>
    </xf>
    <xf numFmtId="3" fontId="11" fillId="0" borderId="35" xfId="0" applyNumberFormat="1" applyFont="1" applyBorder="1" applyAlignment="1">
      <alignment horizontal="left" wrapText="1"/>
    </xf>
    <xf numFmtId="3" fontId="79" fillId="0" borderId="33" xfId="0" applyNumberFormat="1" applyFont="1" applyBorder="1" applyAlignment="1">
      <alignment horizontal="center"/>
    </xf>
    <xf numFmtId="3" fontId="80" fillId="0" borderId="33" xfId="0" applyNumberFormat="1" applyFont="1" applyBorder="1" applyAlignment="1">
      <alignment horizontal="center"/>
    </xf>
    <xf numFmtId="3" fontId="83" fillId="0" borderId="33" xfId="0" applyNumberFormat="1" applyFont="1" applyBorder="1" applyAlignment="1">
      <alignment horizontal="center"/>
    </xf>
    <xf numFmtId="3" fontId="81" fillId="0" borderId="33" xfId="0" applyNumberFormat="1" applyFont="1" applyBorder="1" applyAlignment="1">
      <alignment horizontal="center"/>
    </xf>
    <xf numFmtId="0" fontId="11" fillId="33" borderId="40" xfId="0" applyFont="1" applyFill="1" applyBorder="1" applyAlignment="1">
      <alignment horizontal="left"/>
    </xf>
    <xf numFmtId="3" fontId="11" fillId="0" borderId="41" xfId="0" applyNumberFormat="1" applyFont="1" applyBorder="1" applyAlignment="1">
      <alignment horizontal="left" wrapText="1"/>
    </xf>
    <xf numFmtId="49" fontId="11" fillId="0" borderId="23" xfId="0" applyNumberFormat="1" applyFont="1" applyBorder="1" applyAlignment="1">
      <alignment horizontal="left" vertical="top"/>
    </xf>
    <xf numFmtId="3" fontId="11" fillId="0" borderId="36" xfId="0" applyNumberFormat="1" applyFont="1" applyBorder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3" fontId="84" fillId="0" borderId="24" xfId="0" applyNumberFormat="1" applyFont="1" applyBorder="1" applyAlignment="1">
      <alignment horizontal="center" vertical="top"/>
    </xf>
    <xf numFmtId="3" fontId="85" fillId="0" borderId="24" xfId="0" applyNumberFormat="1" applyFont="1" applyBorder="1" applyAlignment="1">
      <alignment horizontal="center" vertical="top"/>
    </xf>
    <xf numFmtId="3" fontId="86" fillId="0" borderId="24" xfId="0" applyNumberFormat="1" applyFont="1" applyBorder="1" applyAlignment="1">
      <alignment horizontal="left" vertical="top"/>
    </xf>
    <xf numFmtId="0" fontId="10" fillId="0" borderId="24" xfId="0" applyFont="1" applyBorder="1" applyAlignment="1">
      <alignment horizontal="left" vertical="top" wrapText="1"/>
    </xf>
    <xf numFmtId="3" fontId="10" fillId="0" borderId="28" xfId="0" applyNumberFormat="1" applyFont="1" applyBorder="1" applyAlignment="1">
      <alignment horizontal="center" vertical="top"/>
    </xf>
    <xf numFmtId="3" fontId="84" fillId="0" borderId="28" xfId="0" applyNumberFormat="1" applyFont="1" applyBorder="1" applyAlignment="1">
      <alignment horizontal="center" vertical="top"/>
    </xf>
    <xf numFmtId="3" fontId="85" fillId="0" borderId="28" xfId="0" applyNumberFormat="1" applyFont="1" applyBorder="1" applyAlignment="1">
      <alignment horizontal="center" vertical="top"/>
    </xf>
    <xf numFmtId="3" fontId="86" fillId="0" borderId="28" xfId="0" applyNumberFormat="1" applyFont="1" applyBorder="1" applyAlignment="1">
      <alignment horizontal="center" vertical="top"/>
    </xf>
    <xf numFmtId="3" fontId="87" fillId="0" borderId="28" xfId="0" applyNumberFormat="1" applyFont="1" applyBorder="1" applyAlignment="1">
      <alignment horizontal="center" vertical="top"/>
    </xf>
    <xf numFmtId="49" fontId="9" fillId="0" borderId="42" xfId="0" applyNumberFormat="1" applyFont="1" applyBorder="1" applyAlignment="1">
      <alignment horizontal="center" vertical="top"/>
    </xf>
    <xf numFmtId="0" fontId="9" fillId="0" borderId="43" xfId="0" applyFont="1" applyBorder="1" applyAlignment="1">
      <alignment vertical="top"/>
    </xf>
    <xf numFmtId="3" fontId="10" fillId="0" borderId="44" xfId="0" applyNumberFormat="1" applyFont="1" applyBorder="1" applyAlignment="1">
      <alignment horizontal="left" vertical="top" wrapText="1"/>
    </xf>
    <xf numFmtId="3" fontId="9" fillId="0" borderId="43" xfId="0" applyNumberFormat="1" applyFont="1" applyBorder="1" applyAlignment="1">
      <alignment horizontal="center" vertical="top"/>
    </xf>
    <xf numFmtId="3" fontId="79" fillId="0" borderId="43" xfId="0" applyNumberFormat="1" applyFont="1" applyBorder="1" applyAlignment="1">
      <alignment horizontal="center" vertical="top"/>
    </xf>
    <xf numFmtId="3" fontId="80" fillId="0" borderId="43" xfId="0" applyNumberFormat="1" applyFont="1" applyBorder="1" applyAlignment="1">
      <alignment horizontal="center" vertical="top"/>
    </xf>
    <xf numFmtId="3" fontId="83" fillId="0" borderId="43" xfId="0" applyNumberFormat="1" applyFont="1" applyBorder="1" applyAlignment="1">
      <alignment horizontal="center" vertical="top"/>
    </xf>
    <xf numFmtId="3" fontId="81" fillId="0" borderId="43" xfId="0" applyNumberFormat="1" applyFont="1" applyBorder="1" applyAlignment="1">
      <alignment horizontal="center" vertical="top"/>
    </xf>
    <xf numFmtId="49" fontId="9" fillId="0" borderId="24" xfId="0" applyNumberFormat="1" applyFont="1" applyBorder="1" applyAlignment="1">
      <alignment horizontal="center" vertical="top"/>
    </xf>
    <xf numFmtId="0" fontId="9" fillId="0" borderId="24" xfId="0" applyFont="1" applyBorder="1" applyAlignment="1">
      <alignment vertical="top"/>
    </xf>
    <xf numFmtId="3" fontId="86" fillId="0" borderId="24" xfId="0" applyNumberFormat="1" applyFont="1" applyBorder="1" applyAlignment="1">
      <alignment horizontal="center" vertical="top"/>
    </xf>
    <xf numFmtId="3" fontId="87" fillId="0" borderId="24" xfId="0" applyNumberFormat="1" applyFont="1" applyBorder="1" applyAlignment="1">
      <alignment horizontal="center" vertical="top"/>
    </xf>
    <xf numFmtId="0" fontId="88" fillId="0" borderId="0" xfId="0" applyFont="1" applyAlignment="1">
      <alignment horizontal="center"/>
    </xf>
    <xf numFmtId="0" fontId="89" fillId="0" borderId="0" xfId="0" applyFont="1" applyAlignment="1">
      <alignment/>
    </xf>
    <xf numFmtId="0" fontId="6" fillId="0" borderId="0" xfId="0" applyFont="1" applyBorder="1" applyAlignment="1">
      <alignment/>
    </xf>
    <xf numFmtId="49" fontId="10" fillId="0" borderId="33" xfId="0" applyNumberFormat="1" applyFont="1" applyBorder="1" applyAlignment="1">
      <alignment horizontal="center" vertical="top"/>
    </xf>
    <xf numFmtId="0" fontId="10" fillId="0" borderId="33" xfId="0" applyFont="1" applyBorder="1" applyAlignment="1">
      <alignment vertical="top"/>
    </xf>
    <xf numFmtId="3" fontId="10" fillId="0" borderId="33" xfId="0" applyNumberFormat="1" applyFont="1" applyBorder="1" applyAlignment="1">
      <alignment horizontal="left" vertical="top" wrapText="1"/>
    </xf>
    <xf numFmtId="3" fontId="10" fillId="0" borderId="33" xfId="0" applyNumberFormat="1" applyFont="1" applyBorder="1" applyAlignment="1">
      <alignment horizontal="center" vertical="top"/>
    </xf>
    <xf numFmtId="3" fontId="84" fillId="0" borderId="33" xfId="0" applyNumberFormat="1" applyFont="1" applyBorder="1" applyAlignment="1">
      <alignment horizontal="center" vertical="top"/>
    </xf>
    <xf numFmtId="3" fontId="85" fillId="0" borderId="33" xfId="0" applyNumberFormat="1" applyFont="1" applyBorder="1" applyAlignment="1">
      <alignment horizontal="center" vertical="top"/>
    </xf>
    <xf numFmtId="3" fontId="86" fillId="0" borderId="33" xfId="0" applyNumberFormat="1" applyFont="1" applyBorder="1" applyAlignment="1">
      <alignment horizontal="center" vertical="top"/>
    </xf>
    <xf numFmtId="3" fontId="87" fillId="0" borderId="33" xfId="0" applyNumberFormat="1" applyFont="1" applyBorder="1" applyAlignment="1">
      <alignment horizontal="center" vertical="top"/>
    </xf>
    <xf numFmtId="0" fontId="9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 horizontal="left" vertical="top"/>
    </xf>
    <xf numFmtId="3" fontId="14" fillId="0" borderId="0" xfId="0" applyNumberFormat="1" applyFont="1" applyAlignment="1">
      <alignment/>
    </xf>
    <xf numFmtId="0" fontId="91" fillId="0" borderId="0" xfId="0" applyFont="1" applyAlignment="1">
      <alignment horizontal="center"/>
    </xf>
    <xf numFmtId="3" fontId="15" fillId="0" borderId="0" xfId="0" applyNumberFormat="1" applyFont="1" applyAlignment="1">
      <alignment/>
    </xf>
    <xf numFmtId="49" fontId="9" fillId="0" borderId="24" xfId="0" applyNumberFormat="1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0" fontId="18" fillId="0" borderId="16" xfId="0" applyFont="1" applyBorder="1" applyAlignment="1">
      <alignment/>
    </xf>
    <xf numFmtId="3" fontId="18" fillId="0" borderId="16" xfId="0" applyNumberFormat="1" applyFont="1" applyBorder="1" applyAlignment="1">
      <alignment horizontal="center"/>
    </xf>
    <xf numFmtId="3" fontId="92" fillId="0" borderId="16" xfId="0" applyNumberFormat="1" applyFont="1" applyBorder="1" applyAlignment="1">
      <alignment horizontal="center"/>
    </xf>
    <xf numFmtId="3" fontId="93" fillId="0" borderId="16" xfId="0" applyNumberFormat="1" applyFont="1" applyBorder="1" applyAlignment="1">
      <alignment horizontal="center"/>
    </xf>
    <xf numFmtId="3" fontId="94" fillId="0" borderId="16" xfId="0" applyNumberFormat="1" applyFont="1" applyBorder="1" applyAlignment="1">
      <alignment horizontal="center"/>
    </xf>
    <xf numFmtId="3" fontId="95" fillId="0" borderId="16" xfId="0" applyNumberFormat="1" applyFont="1" applyBorder="1" applyAlignment="1">
      <alignment horizontal="center"/>
    </xf>
    <xf numFmtId="49" fontId="18" fillId="0" borderId="18" xfId="0" applyNumberFormat="1" applyFont="1" applyBorder="1" applyAlignment="1">
      <alignment horizontal="center" vertical="top"/>
    </xf>
    <xf numFmtId="0" fontId="18" fillId="0" borderId="19" xfId="0" applyFont="1" applyBorder="1" applyAlignment="1">
      <alignment vertical="top"/>
    </xf>
    <xf numFmtId="3" fontId="19" fillId="0" borderId="45" xfId="0" applyNumberFormat="1" applyFont="1" applyBorder="1" applyAlignment="1">
      <alignment horizontal="left" vertical="top" wrapText="1"/>
    </xf>
    <xf numFmtId="3" fontId="18" fillId="0" borderId="19" xfId="0" applyNumberFormat="1" applyFont="1" applyBorder="1" applyAlignment="1">
      <alignment horizontal="center" vertical="top"/>
    </xf>
    <xf numFmtId="3" fontId="92" fillId="0" borderId="19" xfId="0" applyNumberFormat="1" applyFont="1" applyBorder="1" applyAlignment="1">
      <alignment horizontal="center" vertical="top"/>
    </xf>
    <xf numFmtId="3" fontId="93" fillId="0" borderId="19" xfId="0" applyNumberFormat="1" applyFont="1" applyBorder="1" applyAlignment="1">
      <alignment horizontal="center" vertical="top"/>
    </xf>
    <xf numFmtId="3" fontId="94" fillId="0" borderId="19" xfId="0" applyNumberFormat="1" applyFont="1" applyBorder="1" applyAlignment="1">
      <alignment horizontal="center" vertical="top"/>
    </xf>
    <xf numFmtId="3" fontId="95" fillId="0" borderId="19" xfId="0" applyNumberFormat="1" applyFont="1" applyBorder="1" applyAlignment="1">
      <alignment horizontal="center" vertical="top"/>
    </xf>
    <xf numFmtId="3" fontId="10" fillId="0" borderId="24" xfId="0" applyNumberFormat="1" applyFont="1" applyBorder="1" applyAlignment="1">
      <alignment horizontal="left" vertical="top" wrapText="1"/>
    </xf>
    <xf numFmtId="3" fontId="10" fillId="0" borderId="41" xfId="0" applyNumberFormat="1" applyFont="1" applyBorder="1" applyAlignment="1">
      <alignment horizontal="left" vertical="top" wrapText="1"/>
    </xf>
    <xf numFmtId="3" fontId="9" fillId="33" borderId="46" xfId="0" applyNumberFormat="1" applyFont="1" applyFill="1" applyBorder="1" applyAlignment="1">
      <alignment horizontal="center"/>
    </xf>
    <xf numFmtId="3" fontId="9" fillId="0" borderId="47" xfId="0" applyNumberFormat="1" applyFont="1" applyBorder="1" applyAlignment="1">
      <alignment horizontal="center" vertical="top"/>
    </xf>
    <xf numFmtId="3" fontId="9" fillId="0" borderId="28" xfId="0" applyNumberFormat="1" applyFont="1" applyBorder="1" applyAlignment="1">
      <alignment horizontal="center" vertical="top"/>
    </xf>
    <xf numFmtId="3" fontId="9" fillId="33" borderId="48" xfId="0" applyNumberFormat="1" applyFont="1" applyFill="1" applyBorder="1" applyAlignment="1">
      <alignment horizontal="center"/>
    </xf>
    <xf numFmtId="3" fontId="18" fillId="0" borderId="17" xfId="0" applyNumberFormat="1" applyFont="1" applyBorder="1" applyAlignment="1">
      <alignment horizontal="center"/>
    </xf>
    <xf numFmtId="3" fontId="18" fillId="0" borderId="20" xfId="0" applyNumberFormat="1" applyFont="1" applyBorder="1" applyAlignment="1">
      <alignment horizontal="center" vertical="top"/>
    </xf>
    <xf numFmtId="3" fontId="10" fillId="0" borderId="34" xfId="0" applyNumberFormat="1" applyFont="1" applyBorder="1" applyAlignment="1">
      <alignment horizontal="center" vertical="top"/>
    </xf>
    <xf numFmtId="3" fontId="9" fillId="0" borderId="10" xfId="0" applyNumberFormat="1" applyFont="1" applyBorder="1" applyAlignment="1">
      <alignment horizontal="center"/>
    </xf>
    <xf numFmtId="3" fontId="9" fillId="33" borderId="10" xfId="0" applyNumberFormat="1" applyFont="1" applyFill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3" fontId="79" fillId="33" borderId="49" xfId="0" applyNumberFormat="1" applyFont="1" applyFill="1" applyBorder="1" applyAlignment="1">
      <alignment horizontal="center"/>
    </xf>
    <xf numFmtId="3" fontId="80" fillId="33" borderId="49" xfId="0" applyNumberFormat="1" applyFont="1" applyFill="1" applyBorder="1" applyAlignment="1">
      <alignment horizontal="center"/>
    </xf>
    <xf numFmtId="3" fontId="83" fillId="33" borderId="49" xfId="0" applyNumberFormat="1" applyFont="1" applyFill="1" applyBorder="1" applyAlignment="1">
      <alignment horizontal="center"/>
    </xf>
    <xf numFmtId="3" fontId="81" fillId="33" borderId="49" xfId="0" applyNumberFormat="1" applyFont="1" applyFill="1" applyBorder="1" applyAlignment="1">
      <alignment horizontal="center"/>
    </xf>
    <xf numFmtId="3" fontId="79" fillId="0" borderId="28" xfId="0" applyNumberFormat="1" applyFont="1" applyBorder="1" applyAlignment="1">
      <alignment horizontal="center" vertical="top"/>
    </xf>
    <xf numFmtId="3" fontId="80" fillId="0" borderId="28" xfId="0" applyNumberFormat="1" applyFont="1" applyBorder="1" applyAlignment="1">
      <alignment horizontal="center" vertical="top"/>
    </xf>
    <xf numFmtId="3" fontId="83" fillId="0" borderId="28" xfId="0" applyNumberFormat="1" applyFont="1" applyBorder="1" applyAlignment="1">
      <alignment horizontal="center" vertical="top"/>
    </xf>
    <xf numFmtId="3" fontId="81" fillId="0" borderId="19" xfId="0" applyNumberFormat="1" applyFont="1" applyBorder="1" applyAlignment="1">
      <alignment horizontal="center" vertical="top"/>
    </xf>
    <xf numFmtId="3" fontId="79" fillId="0" borderId="40" xfId="0" applyNumberFormat="1" applyFont="1" applyBorder="1" applyAlignment="1">
      <alignment horizontal="center"/>
    </xf>
    <xf numFmtId="3" fontId="81" fillId="0" borderId="13" xfId="0" applyNumberFormat="1" applyFont="1" applyBorder="1" applyAlignment="1">
      <alignment horizontal="center"/>
    </xf>
    <xf numFmtId="3" fontId="79" fillId="33" borderId="40" xfId="0" applyNumberFormat="1" applyFont="1" applyFill="1" applyBorder="1" applyAlignment="1">
      <alignment horizontal="center"/>
    </xf>
    <xf numFmtId="3" fontId="81" fillId="33" borderId="13" xfId="0" applyNumberFormat="1" applyFont="1" applyFill="1" applyBorder="1" applyAlignment="1">
      <alignment horizontal="center"/>
    </xf>
    <xf numFmtId="3" fontId="81" fillId="0" borderId="31" xfId="0" applyNumberFormat="1" applyFont="1" applyBorder="1" applyAlignment="1">
      <alignment horizontal="center" vertical="top"/>
    </xf>
    <xf numFmtId="3" fontId="81" fillId="0" borderId="16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3" fontId="9" fillId="33" borderId="11" xfId="0" applyNumberFormat="1" applyFont="1" applyFill="1" applyBorder="1" applyAlignment="1">
      <alignment horizontal="left"/>
    </xf>
    <xf numFmtId="3" fontId="10" fillId="0" borderId="39" xfId="0" applyNumberFormat="1" applyFont="1" applyBorder="1" applyAlignment="1">
      <alignment horizontal="left" vertical="top" wrapText="1"/>
    </xf>
    <xf numFmtId="3" fontId="10" fillId="0" borderId="45" xfId="0" applyNumberFormat="1" applyFont="1" applyBorder="1" applyAlignment="1">
      <alignment horizontal="left" vertical="top" wrapText="1"/>
    </xf>
    <xf numFmtId="3" fontId="10" fillId="0" borderId="38" xfId="0" applyNumberFormat="1" applyFont="1" applyBorder="1" applyAlignment="1">
      <alignment horizontal="left" vertical="top" wrapText="1"/>
    </xf>
    <xf numFmtId="3" fontId="19" fillId="0" borderId="16" xfId="0" applyNumberFormat="1" applyFont="1" applyBorder="1" applyAlignment="1">
      <alignment horizontal="left" vertical="top" wrapText="1"/>
    </xf>
    <xf numFmtId="3" fontId="10" fillId="0" borderId="12" xfId="0" applyNumberFormat="1" applyFont="1" applyBorder="1" applyAlignment="1">
      <alignment horizontal="left" vertical="top" wrapText="1"/>
    </xf>
    <xf numFmtId="0" fontId="9" fillId="33" borderId="12" xfId="0" applyFont="1" applyFill="1" applyBorder="1" applyAlignment="1">
      <alignment horizontal="left" vertical="top"/>
    </xf>
    <xf numFmtId="0" fontId="9" fillId="0" borderId="39" xfId="0" applyFont="1" applyBorder="1" applyAlignment="1">
      <alignment horizontal="left" vertical="top"/>
    </xf>
    <xf numFmtId="0" fontId="9" fillId="0" borderId="36" xfId="0" applyFont="1" applyBorder="1" applyAlignment="1">
      <alignment horizontal="left" vertical="top"/>
    </xf>
    <xf numFmtId="0" fontId="7" fillId="35" borderId="10" xfId="0" applyFont="1" applyFill="1" applyBorder="1" applyAlignment="1">
      <alignment horizontal="center"/>
    </xf>
    <xf numFmtId="0" fontId="8" fillId="35" borderId="46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2" fillId="35" borderId="10" xfId="0" applyFont="1" applyFill="1" applyBorder="1" applyAlignment="1">
      <alignment horizontal="center"/>
    </xf>
    <xf numFmtId="0" fontId="4" fillId="35" borderId="46" xfId="0" applyFont="1" applyFill="1" applyBorder="1" applyAlignment="1">
      <alignment/>
    </xf>
    <xf numFmtId="0" fontId="4" fillId="35" borderId="11" xfId="0" applyFont="1" applyFill="1" applyBorder="1" applyAlignment="1">
      <alignment/>
    </xf>
  </cellXfs>
  <cellStyles count="6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Excel Built-in Explanatory Text" xfId="34"/>
    <cellStyle name="Excel Built-in Normal" xfId="35"/>
    <cellStyle name="Excel Built-in Normal 2" xfId="36"/>
    <cellStyle name="Halb" xfId="37"/>
    <cellStyle name="Hea" xfId="38"/>
    <cellStyle name="Hoiatuse tekst" xfId="39"/>
    <cellStyle name="Hyperlink" xfId="40"/>
    <cellStyle name="Kokku" xfId="41"/>
    <cellStyle name="Comma" xfId="42"/>
    <cellStyle name="Comma [0]" xfId="43"/>
    <cellStyle name="Kontrolli lahtrit" xfId="44"/>
    <cellStyle name="Followed Hyperlink" xfId="45"/>
    <cellStyle name="Lingitud lahter" xfId="46"/>
    <cellStyle name="Märkus" xfId="47"/>
    <cellStyle name="Neutraalne" xfId="48"/>
    <cellStyle name="Normaallaad 2" xfId="49"/>
    <cellStyle name="Normaallaad 3" xfId="50"/>
    <cellStyle name="Normaallaad 4" xfId="51"/>
    <cellStyle name="Normaallaad 5" xfId="52"/>
    <cellStyle name="Normal 2" xfId="53"/>
    <cellStyle name="Normal 3" xfId="54"/>
    <cellStyle name="Normal_Kuuaruanne 122004 2" xfId="55"/>
    <cellStyle name="Pealkiri 1" xfId="56"/>
    <cellStyle name="Pealkiri 2" xfId="57"/>
    <cellStyle name="Pealkiri 3" xfId="58"/>
    <cellStyle name="Pealkiri 4" xfId="59"/>
    <cellStyle name="Percent" xfId="60"/>
    <cellStyle name="Rõhk1" xfId="61"/>
    <cellStyle name="Rõhk2" xfId="62"/>
    <cellStyle name="Rõhk3" xfId="63"/>
    <cellStyle name="Rõhk4" xfId="64"/>
    <cellStyle name="Rõhk5" xfId="65"/>
    <cellStyle name="Rõhk6" xfId="66"/>
    <cellStyle name="Selgitav tekst" xfId="67"/>
    <cellStyle name="Sisend" xfId="68"/>
    <cellStyle name="Style 1" xfId="69"/>
    <cellStyle name="Currency" xfId="70"/>
    <cellStyle name="Currency [0]" xfId="71"/>
    <cellStyle name="Väljund" xfId="72"/>
    <cellStyle name="Üldpealkiri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M12" sqref="M12"/>
    </sheetView>
  </sheetViews>
  <sheetFormatPr defaultColWidth="9.140625" defaultRowHeight="15"/>
  <cols>
    <col min="1" max="1" width="7.7109375" style="1" customWidth="1"/>
    <col min="2" max="2" width="30.7109375" style="1" customWidth="1"/>
    <col min="3" max="3" width="35.8515625" style="260" customWidth="1"/>
    <col min="4" max="4" width="13.00390625" style="2" customWidth="1"/>
    <col min="5" max="5" width="16.8515625" style="2" customWidth="1"/>
    <col min="6" max="6" width="13.57421875" style="2" customWidth="1"/>
    <col min="7" max="7" width="11.8515625" style="3" customWidth="1"/>
    <col min="8" max="8" width="11.8515625" style="4" customWidth="1"/>
    <col min="9" max="9" width="13.421875" style="110" customWidth="1"/>
    <col min="10" max="10" width="11.8515625" style="5" customWidth="1"/>
    <col min="11" max="11" width="9.140625" style="1" customWidth="1"/>
    <col min="12" max="12" width="12.57421875" style="210" customWidth="1"/>
    <col min="13" max="16384" width="9.140625" style="1" customWidth="1"/>
  </cols>
  <sheetData>
    <row r="1" ht="16.5" thickBot="1"/>
    <row r="2" spans="7:12" ht="16.5" thickBot="1">
      <c r="G2" s="270" t="s">
        <v>107</v>
      </c>
      <c r="H2" s="271"/>
      <c r="I2" s="271"/>
      <c r="J2" s="272"/>
      <c r="L2" s="210" t="s">
        <v>121</v>
      </c>
    </row>
    <row r="3" spans="1:12" s="12" customFormat="1" ht="60.75" customHeight="1" thickBot="1">
      <c r="A3" s="6"/>
      <c r="B3" s="7"/>
      <c r="C3" s="8" t="s">
        <v>46</v>
      </c>
      <c r="D3" s="8" t="s">
        <v>103</v>
      </c>
      <c r="E3" s="8" t="s">
        <v>109</v>
      </c>
      <c r="F3" s="8" t="s">
        <v>112</v>
      </c>
      <c r="G3" s="9" t="s">
        <v>104</v>
      </c>
      <c r="H3" s="10" t="s">
        <v>105</v>
      </c>
      <c r="I3" s="111" t="s">
        <v>108</v>
      </c>
      <c r="J3" s="11" t="s">
        <v>106</v>
      </c>
      <c r="L3" s="212"/>
    </row>
    <row r="4" spans="1:12" ht="16.5" thickBot="1">
      <c r="A4" s="6"/>
      <c r="B4" s="13"/>
      <c r="C4" s="151"/>
      <c r="D4" s="14">
        <f aca="true" t="shared" si="0" ref="D4:J4">+D9+D16+D22+D24+D29+D7+D5+D41</f>
        <v>6801190</v>
      </c>
      <c r="E4" s="14">
        <f t="shared" si="0"/>
        <v>-1656250</v>
      </c>
      <c r="F4" s="14">
        <f t="shared" si="0"/>
        <v>5144940</v>
      </c>
      <c r="G4" s="15">
        <f t="shared" si="0"/>
        <v>1071300</v>
      </c>
      <c r="H4" s="16">
        <f t="shared" si="0"/>
        <v>516640</v>
      </c>
      <c r="I4" s="112">
        <f t="shared" si="0"/>
        <v>717000</v>
      </c>
      <c r="J4" s="17">
        <f t="shared" si="0"/>
        <v>2840000</v>
      </c>
      <c r="L4" s="217">
        <f>SUM(G4:J4)</f>
        <v>5144940</v>
      </c>
    </row>
    <row r="5" spans="1:12" ht="16.5" thickBot="1">
      <c r="A5" s="18" t="s">
        <v>0</v>
      </c>
      <c r="B5" s="19" t="s">
        <v>1</v>
      </c>
      <c r="C5" s="261"/>
      <c r="D5" s="20">
        <f aca="true" t="shared" si="1" ref="D5:J5">SUM(D6:D6)</f>
        <v>2377000</v>
      </c>
      <c r="E5" s="20">
        <f t="shared" si="1"/>
        <v>-2358250</v>
      </c>
      <c r="F5" s="20">
        <f t="shared" si="1"/>
        <v>18750</v>
      </c>
      <c r="G5" s="246">
        <f t="shared" si="1"/>
        <v>0</v>
      </c>
      <c r="H5" s="247">
        <f t="shared" si="1"/>
        <v>18750</v>
      </c>
      <c r="I5" s="248">
        <f t="shared" si="1"/>
        <v>0</v>
      </c>
      <c r="J5" s="249">
        <f t="shared" si="1"/>
        <v>0</v>
      </c>
      <c r="L5" s="217">
        <f>SUM(G5:K5)</f>
        <v>18750</v>
      </c>
    </row>
    <row r="6" spans="1:10" ht="48.75" customHeight="1" thickBot="1">
      <c r="A6" s="24" t="s">
        <v>2</v>
      </c>
      <c r="B6" s="25" t="s">
        <v>3</v>
      </c>
      <c r="C6" s="262" t="s">
        <v>47</v>
      </c>
      <c r="D6" s="26">
        <v>2377000</v>
      </c>
      <c r="E6" s="27">
        <v>-2358250</v>
      </c>
      <c r="F6" s="27">
        <f>SUM(D6:E6)</f>
        <v>18750</v>
      </c>
      <c r="G6" s="250">
        <v>0</v>
      </c>
      <c r="H6" s="251">
        <v>18750</v>
      </c>
      <c r="I6" s="252">
        <v>0</v>
      </c>
      <c r="J6" s="48">
        <v>0</v>
      </c>
    </row>
    <row r="7" spans="1:12" ht="16.5" thickBot="1">
      <c r="A7" s="18" t="s">
        <v>4</v>
      </c>
      <c r="B7" s="19" t="s">
        <v>5</v>
      </c>
      <c r="C7" s="152"/>
      <c r="D7" s="20">
        <f aca="true" t="shared" si="2" ref="D7:J7">SUM(D8:D8)</f>
        <v>25000</v>
      </c>
      <c r="E7" s="20">
        <f t="shared" si="2"/>
        <v>0</v>
      </c>
      <c r="F7" s="236">
        <f t="shared" si="2"/>
        <v>25000</v>
      </c>
      <c r="G7" s="57">
        <f t="shared" si="2"/>
        <v>0</v>
      </c>
      <c r="H7" s="22">
        <f t="shared" si="2"/>
        <v>25000</v>
      </c>
      <c r="I7" s="113">
        <f t="shared" si="2"/>
        <v>0</v>
      </c>
      <c r="J7" s="23">
        <f t="shared" si="2"/>
        <v>0</v>
      </c>
      <c r="L7" s="217">
        <f>SUM(G7:K7)</f>
        <v>25000</v>
      </c>
    </row>
    <row r="8" spans="1:10" ht="24.75" customHeight="1" thickBot="1">
      <c r="A8" s="31" t="s">
        <v>6</v>
      </c>
      <c r="B8" s="32" t="s">
        <v>42</v>
      </c>
      <c r="C8" s="263" t="s">
        <v>48</v>
      </c>
      <c r="D8" s="33">
        <v>25000</v>
      </c>
      <c r="E8" s="34">
        <v>0</v>
      </c>
      <c r="F8" s="34">
        <f>SUM(D8:E8)</f>
        <v>25000</v>
      </c>
      <c r="G8" s="35">
        <v>0</v>
      </c>
      <c r="H8" s="36">
        <v>25000</v>
      </c>
      <c r="I8" s="115">
        <v>0</v>
      </c>
      <c r="J8" s="253">
        <v>0</v>
      </c>
    </row>
    <row r="9" spans="1:12" ht="16.5" thickBot="1">
      <c r="A9" s="18" t="s">
        <v>7</v>
      </c>
      <c r="B9" s="19" t="s">
        <v>8</v>
      </c>
      <c r="C9" s="152"/>
      <c r="D9" s="20">
        <f aca="true" t="shared" si="3" ref="D9:J9">SUM(D10:D15)</f>
        <v>886000</v>
      </c>
      <c r="E9" s="20">
        <f t="shared" si="3"/>
        <v>408800</v>
      </c>
      <c r="F9" s="236">
        <f t="shared" si="3"/>
        <v>1294800</v>
      </c>
      <c r="G9" s="57">
        <f t="shared" si="3"/>
        <v>576000</v>
      </c>
      <c r="H9" s="22">
        <f t="shared" si="3"/>
        <v>240000</v>
      </c>
      <c r="I9" s="113">
        <f t="shared" si="3"/>
        <v>304000</v>
      </c>
      <c r="J9" s="23">
        <f t="shared" si="3"/>
        <v>174800</v>
      </c>
      <c r="L9" s="217">
        <f>SUM(G9:K9)</f>
        <v>1294800</v>
      </c>
    </row>
    <row r="10" spans="1:10" ht="48.75" customHeight="1">
      <c r="A10" s="37" t="s">
        <v>9</v>
      </c>
      <c r="B10" s="38" t="s">
        <v>49</v>
      </c>
      <c r="C10" s="264" t="s">
        <v>50</v>
      </c>
      <c r="D10" s="39">
        <v>4000</v>
      </c>
      <c r="E10" s="39">
        <v>0</v>
      </c>
      <c r="F10" s="237">
        <f aca="true" t="shared" si="4" ref="F10:F15">SUM(D10:E10)</f>
        <v>4000</v>
      </c>
      <c r="G10" s="40">
        <v>0</v>
      </c>
      <c r="H10" s="41">
        <v>4000</v>
      </c>
      <c r="I10" s="116">
        <v>0</v>
      </c>
      <c r="J10" s="42">
        <v>0</v>
      </c>
    </row>
    <row r="11" spans="1:10" ht="50.25" customHeight="1">
      <c r="A11" s="43" t="s">
        <v>9</v>
      </c>
      <c r="B11" s="44" t="s">
        <v>49</v>
      </c>
      <c r="C11" s="153" t="s">
        <v>51</v>
      </c>
      <c r="D11" s="45">
        <v>180000</v>
      </c>
      <c r="E11" s="45">
        <v>242000</v>
      </c>
      <c r="F11" s="238">
        <f t="shared" si="4"/>
        <v>422000</v>
      </c>
      <c r="G11" s="46">
        <v>0</v>
      </c>
      <c r="H11" s="47">
        <v>180000</v>
      </c>
      <c r="I11" s="117">
        <v>242000</v>
      </c>
      <c r="J11" s="48">
        <v>0</v>
      </c>
    </row>
    <row r="12" spans="1:10" ht="30">
      <c r="A12" s="43" t="s">
        <v>10</v>
      </c>
      <c r="B12" s="44" t="s">
        <v>11</v>
      </c>
      <c r="C12" s="153" t="s">
        <v>52</v>
      </c>
      <c r="D12" s="45">
        <v>25000</v>
      </c>
      <c r="E12" s="45">
        <v>0</v>
      </c>
      <c r="F12" s="238">
        <f t="shared" si="4"/>
        <v>25000</v>
      </c>
      <c r="G12" s="46">
        <v>9000</v>
      </c>
      <c r="H12" s="47">
        <v>16000</v>
      </c>
      <c r="I12" s="117">
        <v>0</v>
      </c>
      <c r="J12" s="48">
        <v>0</v>
      </c>
    </row>
    <row r="13" spans="1:10" ht="35.25" customHeight="1">
      <c r="A13" s="43" t="s">
        <v>12</v>
      </c>
      <c r="B13" s="44" t="s">
        <v>53</v>
      </c>
      <c r="C13" s="153" t="s">
        <v>126</v>
      </c>
      <c r="D13" s="45">
        <v>667000</v>
      </c>
      <c r="E13" s="45">
        <v>0</v>
      </c>
      <c r="F13" s="238">
        <f t="shared" si="4"/>
        <v>667000</v>
      </c>
      <c r="G13" s="46">
        <v>567000</v>
      </c>
      <c r="H13" s="47">
        <v>0</v>
      </c>
      <c r="I13" s="117">
        <v>0</v>
      </c>
      <c r="J13" s="48">
        <v>100000</v>
      </c>
    </row>
    <row r="14" spans="1:10" ht="35.25" customHeight="1">
      <c r="A14" s="43" t="s">
        <v>12</v>
      </c>
      <c r="B14" s="44" t="s">
        <v>53</v>
      </c>
      <c r="C14" s="153" t="s">
        <v>125</v>
      </c>
      <c r="D14" s="45">
        <v>0</v>
      </c>
      <c r="E14" s="45">
        <v>166800</v>
      </c>
      <c r="F14" s="238">
        <f t="shared" si="4"/>
        <v>166800</v>
      </c>
      <c r="G14" s="46">
        <v>0</v>
      </c>
      <c r="H14" s="47">
        <v>30000</v>
      </c>
      <c r="I14" s="117">
        <v>62000</v>
      </c>
      <c r="J14" s="48">
        <v>74800</v>
      </c>
    </row>
    <row r="15" spans="1:10" ht="35.25" customHeight="1" thickBot="1">
      <c r="A15" s="49" t="s">
        <v>13</v>
      </c>
      <c r="B15" s="50" t="s">
        <v>54</v>
      </c>
      <c r="C15" s="235" t="s">
        <v>55</v>
      </c>
      <c r="D15" s="51">
        <v>10000</v>
      </c>
      <c r="E15" s="51">
        <v>0</v>
      </c>
      <c r="F15" s="238">
        <f t="shared" si="4"/>
        <v>10000</v>
      </c>
      <c r="G15" s="52">
        <v>0</v>
      </c>
      <c r="H15" s="53">
        <v>10000</v>
      </c>
      <c r="I15" s="118">
        <v>0</v>
      </c>
      <c r="J15" s="54">
        <v>0</v>
      </c>
    </row>
    <row r="16" spans="1:12" ht="16.5" thickBot="1">
      <c r="A16" s="18" t="s">
        <v>14</v>
      </c>
      <c r="B16" s="55" t="s">
        <v>15</v>
      </c>
      <c r="C16" s="152"/>
      <c r="D16" s="56">
        <f aca="true" t="shared" si="5" ref="D16:J16">+D17+D20</f>
        <v>1153050</v>
      </c>
      <c r="E16" s="56">
        <f t="shared" si="5"/>
        <v>0</v>
      </c>
      <c r="F16" s="239">
        <f t="shared" si="5"/>
        <v>1153050</v>
      </c>
      <c r="G16" s="57">
        <f t="shared" si="5"/>
        <v>0</v>
      </c>
      <c r="H16" s="58">
        <f t="shared" si="5"/>
        <v>53050</v>
      </c>
      <c r="I16" s="119">
        <f t="shared" si="5"/>
        <v>0</v>
      </c>
      <c r="J16" s="59">
        <f t="shared" si="5"/>
        <v>1100000</v>
      </c>
      <c r="L16" s="217">
        <f>SUM(G16:K16)</f>
        <v>1153050</v>
      </c>
    </row>
    <row r="17" spans="1:12" s="198" customFormat="1" ht="15.75">
      <c r="A17" s="219" t="s">
        <v>16</v>
      </c>
      <c r="B17" s="220" t="s">
        <v>56</v>
      </c>
      <c r="C17" s="265"/>
      <c r="D17" s="221">
        <f aca="true" t="shared" si="6" ref="D17:J17">SUM(D18:D19)</f>
        <v>53050</v>
      </c>
      <c r="E17" s="221">
        <f t="shared" si="6"/>
        <v>0</v>
      </c>
      <c r="F17" s="240">
        <f t="shared" si="6"/>
        <v>53050</v>
      </c>
      <c r="G17" s="222">
        <f t="shared" si="6"/>
        <v>0</v>
      </c>
      <c r="H17" s="223">
        <f t="shared" si="6"/>
        <v>53050</v>
      </c>
      <c r="I17" s="224">
        <f t="shared" si="6"/>
        <v>0</v>
      </c>
      <c r="J17" s="225">
        <f t="shared" si="6"/>
        <v>0</v>
      </c>
      <c r="L17" s="211"/>
    </row>
    <row r="18" spans="1:10" ht="30">
      <c r="A18" s="192"/>
      <c r="B18" s="193"/>
      <c r="C18" s="234" t="s">
        <v>57</v>
      </c>
      <c r="D18" s="108">
        <v>5000</v>
      </c>
      <c r="E18" s="45">
        <v>0</v>
      </c>
      <c r="F18" s="179">
        <f>SUM(D18:E18)</f>
        <v>5000</v>
      </c>
      <c r="G18" s="46">
        <v>0</v>
      </c>
      <c r="H18" s="176">
        <v>5000</v>
      </c>
      <c r="I18" s="194">
        <v>0</v>
      </c>
      <c r="J18" s="195">
        <v>0</v>
      </c>
    </row>
    <row r="19" spans="1:10" ht="30">
      <c r="A19" s="218"/>
      <c r="B19" s="77"/>
      <c r="C19" s="234" t="s">
        <v>58</v>
      </c>
      <c r="D19" s="87">
        <v>48050</v>
      </c>
      <c r="E19" s="73">
        <v>0</v>
      </c>
      <c r="F19" s="88">
        <f>SUM(D19:E19)</f>
        <v>48050</v>
      </c>
      <c r="G19" s="78">
        <v>0</v>
      </c>
      <c r="H19" s="79">
        <v>48050</v>
      </c>
      <c r="I19" s="123">
        <v>0</v>
      </c>
      <c r="J19" s="80">
        <v>0</v>
      </c>
    </row>
    <row r="20" spans="1:10" ht="15.75">
      <c r="A20" s="226" t="s">
        <v>17</v>
      </c>
      <c r="B20" s="227" t="s">
        <v>18</v>
      </c>
      <c r="C20" s="228"/>
      <c r="D20" s="229">
        <f>SUM(D21)</f>
        <v>1100000</v>
      </c>
      <c r="E20" s="229">
        <f>SUM(E21)</f>
        <v>0</v>
      </c>
      <c r="F20" s="241">
        <f>SUM(F21)</f>
        <v>1100000</v>
      </c>
      <c r="G20" s="230">
        <f>+G21</f>
        <v>0</v>
      </c>
      <c r="H20" s="231">
        <f>+H21</f>
        <v>0</v>
      </c>
      <c r="I20" s="232">
        <f>+I21</f>
        <v>0</v>
      </c>
      <c r="J20" s="233">
        <f>+J21</f>
        <v>1100000</v>
      </c>
    </row>
    <row r="21" spans="1:12" s="198" customFormat="1" ht="61.5" customHeight="1" thickBot="1">
      <c r="A21" s="199"/>
      <c r="B21" s="200" t="s">
        <v>94</v>
      </c>
      <c r="C21" s="201" t="s">
        <v>122</v>
      </c>
      <c r="D21" s="202">
        <v>1100000</v>
      </c>
      <c r="E21" s="202">
        <v>0</v>
      </c>
      <c r="F21" s="242">
        <f>SUM(D21:E21)</f>
        <v>1100000</v>
      </c>
      <c r="G21" s="203">
        <v>0</v>
      </c>
      <c r="H21" s="204">
        <v>0</v>
      </c>
      <c r="I21" s="205">
        <v>0</v>
      </c>
      <c r="J21" s="206">
        <v>1100000</v>
      </c>
      <c r="L21" s="211"/>
    </row>
    <row r="22" spans="1:12" ht="16.5" thickBot="1">
      <c r="A22" s="18" t="s">
        <v>20</v>
      </c>
      <c r="B22" s="19" t="s">
        <v>59</v>
      </c>
      <c r="C22" s="152"/>
      <c r="D22" s="20">
        <f aca="true" t="shared" si="7" ref="D22:J22">SUM(D23:D23)</f>
        <v>70000</v>
      </c>
      <c r="E22" s="20">
        <f t="shared" si="7"/>
        <v>21000</v>
      </c>
      <c r="F22" s="236">
        <f t="shared" si="7"/>
        <v>91000</v>
      </c>
      <c r="G22" s="57">
        <f t="shared" si="7"/>
        <v>0</v>
      </c>
      <c r="H22" s="22">
        <f t="shared" si="7"/>
        <v>70000</v>
      </c>
      <c r="I22" s="113">
        <f t="shared" si="7"/>
        <v>21000</v>
      </c>
      <c r="J22" s="23">
        <f t="shared" si="7"/>
        <v>0</v>
      </c>
      <c r="L22" s="217">
        <f>SUM(G22:K22)</f>
        <v>91000</v>
      </c>
    </row>
    <row r="23" spans="1:10" ht="30.75" thickBot="1">
      <c r="A23" s="65" t="s">
        <v>23</v>
      </c>
      <c r="B23" s="66" t="s">
        <v>60</v>
      </c>
      <c r="C23" s="266" t="s">
        <v>61</v>
      </c>
      <c r="D23" s="67">
        <v>70000</v>
      </c>
      <c r="E23" s="67">
        <v>21000</v>
      </c>
      <c r="F23" s="243">
        <f>SUM(D23:E23)</f>
        <v>91000</v>
      </c>
      <c r="G23" s="254">
        <v>0</v>
      </c>
      <c r="H23" s="68">
        <v>70000</v>
      </c>
      <c r="I23" s="121">
        <v>21000</v>
      </c>
      <c r="J23" s="255">
        <v>0</v>
      </c>
    </row>
    <row r="24" spans="1:12" ht="16.5" thickBot="1">
      <c r="A24" s="69" t="s">
        <v>25</v>
      </c>
      <c r="B24" s="70" t="s">
        <v>26</v>
      </c>
      <c r="C24" s="267"/>
      <c r="D24" s="14">
        <f aca="true" t="shared" si="8" ref="D24:J24">SUM(D25:D28)</f>
        <v>189000</v>
      </c>
      <c r="E24" s="14">
        <f t="shared" si="8"/>
        <v>-45000</v>
      </c>
      <c r="F24" s="244">
        <f t="shared" si="8"/>
        <v>144000</v>
      </c>
      <c r="G24" s="256">
        <f t="shared" si="8"/>
        <v>71000</v>
      </c>
      <c r="H24" s="16">
        <f t="shared" si="8"/>
        <v>73000</v>
      </c>
      <c r="I24" s="112">
        <f t="shared" si="8"/>
        <v>0</v>
      </c>
      <c r="J24" s="257">
        <f t="shared" si="8"/>
        <v>0</v>
      </c>
      <c r="L24" s="217">
        <f>SUM(G24:K24)</f>
        <v>144000</v>
      </c>
    </row>
    <row r="25" spans="1:10" ht="30">
      <c r="A25" s="71" t="s">
        <v>27</v>
      </c>
      <c r="B25" s="72" t="s">
        <v>28</v>
      </c>
      <c r="C25" s="153" t="s">
        <v>62</v>
      </c>
      <c r="D25" s="73">
        <v>45000</v>
      </c>
      <c r="E25" s="74">
        <v>0</v>
      </c>
      <c r="F25" s="74">
        <f>SUM(D25:E25)</f>
        <v>45000</v>
      </c>
      <c r="G25" s="75">
        <v>30000</v>
      </c>
      <c r="H25" s="76">
        <v>15000</v>
      </c>
      <c r="I25" s="122">
        <v>0</v>
      </c>
      <c r="J25" s="80">
        <v>0</v>
      </c>
    </row>
    <row r="26" spans="1:10" ht="15.75">
      <c r="A26" s="71" t="s">
        <v>27</v>
      </c>
      <c r="B26" s="72" t="s">
        <v>28</v>
      </c>
      <c r="C26" s="153" t="s">
        <v>63</v>
      </c>
      <c r="D26" s="73">
        <v>20000</v>
      </c>
      <c r="E26" s="74">
        <v>-20000</v>
      </c>
      <c r="F26" s="74">
        <f>SUM(D26:E26)</f>
        <v>0</v>
      </c>
      <c r="G26" s="75">
        <v>0</v>
      </c>
      <c r="H26" s="76">
        <v>0</v>
      </c>
      <c r="I26" s="122">
        <v>0</v>
      </c>
      <c r="J26" s="80">
        <v>0</v>
      </c>
    </row>
    <row r="27" spans="1:10" ht="15.75">
      <c r="A27" s="71" t="s">
        <v>29</v>
      </c>
      <c r="B27" s="77" t="s">
        <v>30</v>
      </c>
      <c r="C27" s="138" t="s">
        <v>64</v>
      </c>
      <c r="D27" s="73">
        <v>67000</v>
      </c>
      <c r="E27" s="74">
        <v>0</v>
      </c>
      <c r="F27" s="74">
        <f>SUM(D27:E27)</f>
        <v>67000</v>
      </c>
      <c r="G27" s="75">
        <v>26000</v>
      </c>
      <c r="H27" s="76">
        <v>41000</v>
      </c>
      <c r="I27" s="122">
        <v>0</v>
      </c>
      <c r="J27" s="80">
        <v>0</v>
      </c>
    </row>
    <row r="28" spans="1:10" ht="33.75" customHeight="1" thickBot="1">
      <c r="A28" s="71" t="s">
        <v>43</v>
      </c>
      <c r="B28" s="77" t="s">
        <v>44</v>
      </c>
      <c r="C28" s="140" t="s">
        <v>65</v>
      </c>
      <c r="D28" s="73">
        <v>57000</v>
      </c>
      <c r="E28" s="73">
        <v>-25000</v>
      </c>
      <c r="F28" s="74">
        <f>SUM(D28:E28)</f>
        <v>32000</v>
      </c>
      <c r="G28" s="78">
        <v>15000</v>
      </c>
      <c r="H28" s="79">
        <v>17000</v>
      </c>
      <c r="I28" s="123">
        <v>0</v>
      </c>
      <c r="J28" s="80">
        <v>0</v>
      </c>
    </row>
    <row r="29" spans="1:12" ht="16.5" thickBot="1">
      <c r="A29" s="69" t="s">
        <v>33</v>
      </c>
      <c r="B29" s="70" t="s">
        <v>34</v>
      </c>
      <c r="C29" s="267"/>
      <c r="D29" s="14">
        <f aca="true" t="shared" si="9" ref="D29:J29">+D30+D35</f>
        <v>750240</v>
      </c>
      <c r="E29" s="14">
        <f t="shared" si="9"/>
        <v>60000</v>
      </c>
      <c r="F29" s="244">
        <f t="shared" si="9"/>
        <v>810240</v>
      </c>
      <c r="G29" s="256">
        <f t="shared" si="9"/>
        <v>48300</v>
      </c>
      <c r="H29" s="16">
        <f t="shared" si="9"/>
        <v>36840</v>
      </c>
      <c r="I29" s="112">
        <f t="shared" si="9"/>
        <v>192000</v>
      </c>
      <c r="J29" s="257">
        <f t="shared" si="9"/>
        <v>533100</v>
      </c>
      <c r="L29" s="217">
        <f>SUM(G29:J29)</f>
        <v>810240</v>
      </c>
    </row>
    <row r="30" spans="1:12" ht="15.75">
      <c r="A30" s="81" t="s">
        <v>35</v>
      </c>
      <c r="B30" s="82" t="s">
        <v>66</v>
      </c>
      <c r="C30" s="268"/>
      <c r="D30" s="83">
        <f aca="true" t="shared" si="10" ref="D30:J30">SUM(D31:D34)</f>
        <v>447830</v>
      </c>
      <c r="E30" s="83">
        <f t="shared" si="10"/>
        <v>-132000</v>
      </c>
      <c r="F30" s="245">
        <f t="shared" si="10"/>
        <v>315830</v>
      </c>
      <c r="G30" s="84">
        <f t="shared" si="10"/>
        <v>48300</v>
      </c>
      <c r="H30" s="85">
        <f t="shared" si="10"/>
        <v>-9470</v>
      </c>
      <c r="I30" s="124">
        <f t="shared" si="10"/>
        <v>0</v>
      </c>
      <c r="J30" s="86">
        <f t="shared" si="10"/>
        <v>277000</v>
      </c>
      <c r="L30" s="217">
        <f>SUM(G30:K30)</f>
        <v>315830</v>
      </c>
    </row>
    <row r="31" spans="1:10" ht="37.5" customHeight="1">
      <c r="A31" s="71"/>
      <c r="B31" s="141" t="s">
        <v>67</v>
      </c>
      <c r="C31" s="140" t="s">
        <v>68</v>
      </c>
      <c r="D31" s="87">
        <v>120000</v>
      </c>
      <c r="E31" s="88">
        <v>30000</v>
      </c>
      <c r="F31" s="88">
        <f>SUM(D31:E31)</f>
        <v>150000</v>
      </c>
      <c r="G31" s="75">
        <v>0</v>
      </c>
      <c r="H31" s="76">
        <v>0</v>
      </c>
      <c r="I31" s="122">
        <v>0</v>
      </c>
      <c r="J31" s="80">
        <v>150000</v>
      </c>
    </row>
    <row r="32" spans="1:10" ht="45">
      <c r="A32" s="71"/>
      <c r="B32" s="142" t="s">
        <v>69</v>
      </c>
      <c r="C32" s="140" t="s">
        <v>70</v>
      </c>
      <c r="D32" s="87">
        <v>38830</v>
      </c>
      <c r="E32" s="88">
        <v>0</v>
      </c>
      <c r="F32" s="88">
        <f>SUM(D32:E32)</f>
        <v>38830</v>
      </c>
      <c r="G32" s="75">
        <v>48300</v>
      </c>
      <c r="H32" s="76">
        <v>-9470</v>
      </c>
      <c r="I32" s="122">
        <v>0</v>
      </c>
      <c r="J32" s="80">
        <v>0</v>
      </c>
    </row>
    <row r="33" spans="1:10" ht="15.75">
      <c r="A33" s="71"/>
      <c r="B33" s="142" t="s">
        <v>71</v>
      </c>
      <c r="C33" s="138" t="s">
        <v>72</v>
      </c>
      <c r="D33" s="87">
        <v>39000</v>
      </c>
      <c r="E33" s="88">
        <v>30000</v>
      </c>
      <c r="F33" s="88">
        <f>SUM(D33:E33)</f>
        <v>69000</v>
      </c>
      <c r="G33" s="75">
        <v>0</v>
      </c>
      <c r="H33" s="76">
        <v>0</v>
      </c>
      <c r="I33" s="122">
        <v>0</v>
      </c>
      <c r="J33" s="80">
        <v>69000</v>
      </c>
    </row>
    <row r="34" spans="1:10" ht="60">
      <c r="A34" s="71"/>
      <c r="B34" s="142" t="s">
        <v>73</v>
      </c>
      <c r="C34" s="140" t="s">
        <v>74</v>
      </c>
      <c r="D34" s="87">
        <v>250000</v>
      </c>
      <c r="E34" s="88">
        <v>-192000</v>
      </c>
      <c r="F34" s="88">
        <f>SUM(D34:E34)</f>
        <v>58000</v>
      </c>
      <c r="G34" s="75">
        <v>0</v>
      </c>
      <c r="H34" s="76">
        <v>0</v>
      </c>
      <c r="I34" s="122">
        <v>0</v>
      </c>
      <c r="J34" s="80">
        <v>58000</v>
      </c>
    </row>
    <row r="35" spans="1:12" ht="15.75">
      <c r="A35" s="71" t="s">
        <v>36</v>
      </c>
      <c r="B35" s="89" t="s">
        <v>75</v>
      </c>
      <c r="C35" s="269"/>
      <c r="D35" s="73">
        <f aca="true" t="shared" si="11" ref="D35:J35">SUM(D36:D40)</f>
        <v>302410</v>
      </c>
      <c r="E35" s="73">
        <f t="shared" si="11"/>
        <v>192000</v>
      </c>
      <c r="F35" s="74">
        <f t="shared" si="11"/>
        <v>494410</v>
      </c>
      <c r="G35" s="78">
        <f t="shared" si="11"/>
        <v>0</v>
      </c>
      <c r="H35" s="79">
        <f t="shared" si="11"/>
        <v>46310</v>
      </c>
      <c r="I35" s="123">
        <f t="shared" si="11"/>
        <v>192000</v>
      </c>
      <c r="J35" s="80">
        <f t="shared" si="11"/>
        <v>256100</v>
      </c>
      <c r="L35" s="217">
        <f>SUM(G35:K35)</f>
        <v>494410</v>
      </c>
    </row>
    <row r="36" spans="1:12" s="133" customFormat="1" ht="33" customHeight="1">
      <c r="A36" s="90"/>
      <c r="B36" s="135" t="s">
        <v>76</v>
      </c>
      <c r="C36" s="134" t="s">
        <v>77</v>
      </c>
      <c r="D36" s="128">
        <v>200010</v>
      </c>
      <c r="E36" s="129">
        <v>0</v>
      </c>
      <c r="F36" s="129">
        <f>SUM(D36:E36)</f>
        <v>200010</v>
      </c>
      <c r="G36" s="130">
        <v>0</v>
      </c>
      <c r="H36" s="131">
        <v>0</v>
      </c>
      <c r="I36" s="132">
        <v>0</v>
      </c>
      <c r="J36" s="168">
        <v>200010</v>
      </c>
      <c r="L36" s="209"/>
    </row>
    <row r="37" spans="1:12" s="133" customFormat="1" ht="30">
      <c r="A37" s="90"/>
      <c r="B37" s="136" t="s">
        <v>78</v>
      </c>
      <c r="C37" s="140" t="s">
        <v>79</v>
      </c>
      <c r="D37" s="128">
        <v>32000</v>
      </c>
      <c r="E37" s="129">
        <v>0</v>
      </c>
      <c r="F37" s="129">
        <f>SUM(D37:E37)</f>
        <v>32000</v>
      </c>
      <c r="G37" s="130">
        <v>0</v>
      </c>
      <c r="H37" s="131">
        <v>0</v>
      </c>
      <c r="I37" s="132">
        <v>0</v>
      </c>
      <c r="J37" s="168">
        <v>32000</v>
      </c>
      <c r="L37" s="209"/>
    </row>
    <row r="38" spans="1:12" s="133" customFormat="1" ht="30">
      <c r="A38" s="90"/>
      <c r="B38" s="136" t="s">
        <v>78</v>
      </c>
      <c r="C38" s="140" t="s">
        <v>111</v>
      </c>
      <c r="D38" s="128">
        <v>0</v>
      </c>
      <c r="E38" s="129">
        <v>192000</v>
      </c>
      <c r="F38" s="129">
        <f>SUM(D38:E38)</f>
        <v>192000</v>
      </c>
      <c r="G38" s="130">
        <v>0</v>
      </c>
      <c r="H38" s="131">
        <v>0</v>
      </c>
      <c r="I38" s="132">
        <v>192000</v>
      </c>
      <c r="J38" s="168">
        <v>0</v>
      </c>
      <c r="L38" s="209"/>
    </row>
    <row r="39" spans="1:12" s="133" customFormat="1" ht="30">
      <c r="A39" s="90"/>
      <c r="B39" s="136" t="s">
        <v>80</v>
      </c>
      <c r="C39" s="137" t="s">
        <v>81</v>
      </c>
      <c r="D39" s="128">
        <v>34600</v>
      </c>
      <c r="E39" s="129">
        <v>0</v>
      </c>
      <c r="F39" s="129">
        <f>SUM(D39:E39)</f>
        <v>34600</v>
      </c>
      <c r="G39" s="130">
        <v>0</v>
      </c>
      <c r="H39" s="131">
        <v>10510</v>
      </c>
      <c r="I39" s="132">
        <v>0</v>
      </c>
      <c r="J39" s="168">
        <v>24090</v>
      </c>
      <c r="L39" s="209"/>
    </row>
    <row r="40" spans="1:12" s="133" customFormat="1" ht="45.75" thickBot="1">
      <c r="A40" s="90"/>
      <c r="B40" s="136" t="s">
        <v>82</v>
      </c>
      <c r="C40" s="137" t="s">
        <v>110</v>
      </c>
      <c r="D40" s="128">
        <v>35800</v>
      </c>
      <c r="E40" s="129">
        <v>0</v>
      </c>
      <c r="F40" s="129">
        <f>SUM(D40:E40)</f>
        <v>35800</v>
      </c>
      <c r="G40" s="130">
        <v>0</v>
      </c>
      <c r="H40" s="131">
        <v>35800</v>
      </c>
      <c r="I40" s="132">
        <v>0</v>
      </c>
      <c r="J40" s="168">
        <v>0</v>
      </c>
      <c r="L40" s="209"/>
    </row>
    <row r="41" spans="1:12" ht="16.5" thickBot="1">
      <c r="A41" s="69" t="s">
        <v>37</v>
      </c>
      <c r="B41" s="70" t="s">
        <v>38</v>
      </c>
      <c r="C41" s="267"/>
      <c r="D41" s="14">
        <f aca="true" t="shared" si="12" ref="D41:J41">SUM(D42:D44)</f>
        <v>1350900</v>
      </c>
      <c r="E41" s="14">
        <f t="shared" si="12"/>
        <v>257200</v>
      </c>
      <c r="F41" s="244">
        <f t="shared" si="12"/>
        <v>1608100</v>
      </c>
      <c r="G41" s="256">
        <f t="shared" si="12"/>
        <v>376000</v>
      </c>
      <c r="H41" s="16">
        <f t="shared" si="12"/>
        <v>0</v>
      </c>
      <c r="I41" s="112">
        <f t="shared" si="12"/>
        <v>200000</v>
      </c>
      <c r="J41" s="257">
        <f t="shared" si="12"/>
        <v>1032100</v>
      </c>
      <c r="L41" s="217">
        <f>SUM(G41:K41)</f>
        <v>1608100</v>
      </c>
    </row>
    <row r="42" spans="1:10" ht="47.25" customHeight="1" thickBot="1">
      <c r="A42" s="91" t="s">
        <v>39</v>
      </c>
      <c r="B42" s="92" t="s">
        <v>40</v>
      </c>
      <c r="C42" s="139" t="s">
        <v>83</v>
      </c>
      <c r="D42" s="93">
        <v>1150900</v>
      </c>
      <c r="E42" s="94">
        <v>57200</v>
      </c>
      <c r="F42" s="94">
        <f>SUM(D42:E42)</f>
        <v>1208100</v>
      </c>
      <c r="G42" s="95">
        <v>376000</v>
      </c>
      <c r="H42" s="96">
        <v>0</v>
      </c>
      <c r="I42" s="125">
        <v>0</v>
      </c>
      <c r="J42" s="258">
        <v>832100</v>
      </c>
    </row>
    <row r="43" spans="1:10" ht="47.25" customHeight="1" thickBot="1">
      <c r="A43" s="91" t="s">
        <v>39</v>
      </c>
      <c r="B43" s="92" t="s">
        <v>40</v>
      </c>
      <c r="C43" s="139" t="s">
        <v>124</v>
      </c>
      <c r="D43" s="93">
        <v>0</v>
      </c>
      <c r="E43" s="94">
        <v>200000</v>
      </c>
      <c r="F43" s="94">
        <f>SUM(D43:E43)</f>
        <v>200000</v>
      </c>
      <c r="G43" s="95">
        <v>0</v>
      </c>
      <c r="H43" s="96">
        <v>0</v>
      </c>
      <c r="I43" s="125">
        <v>200000</v>
      </c>
      <c r="J43" s="258">
        <v>0</v>
      </c>
    </row>
    <row r="44" spans="1:10" ht="50.25" customHeight="1" thickBot="1">
      <c r="A44" s="91" t="s">
        <v>41</v>
      </c>
      <c r="B44" s="92" t="s">
        <v>84</v>
      </c>
      <c r="C44" s="139" t="s">
        <v>85</v>
      </c>
      <c r="D44" s="93">
        <v>200000</v>
      </c>
      <c r="E44" s="94">
        <v>0</v>
      </c>
      <c r="F44" s="94">
        <f>SUM(D44:E44)</f>
        <v>200000</v>
      </c>
      <c r="G44" s="28">
        <v>0</v>
      </c>
      <c r="H44" s="29">
        <v>0</v>
      </c>
      <c r="I44" s="114">
        <v>0</v>
      </c>
      <c r="J44" s="259">
        <v>200000</v>
      </c>
    </row>
    <row r="45" spans="1:10" ht="73.5" customHeight="1">
      <c r="A45" s="97"/>
      <c r="D45" s="98"/>
      <c r="E45" s="98"/>
      <c r="F45" s="98"/>
      <c r="G45" s="99"/>
      <c r="H45" s="100"/>
      <c r="I45" s="126"/>
      <c r="J45" s="101"/>
    </row>
  </sheetData>
  <sheetProtection/>
  <mergeCells count="1">
    <mergeCell ref="G2:J2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15" sqref="C15"/>
    </sheetView>
  </sheetViews>
  <sheetFormatPr defaultColWidth="9.140625" defaultRowHeight="15"/>
  <cols>
    <col min="1" max="1" width="7.421875" style="157" customWidth="1"/>
    <col min="2" max="2" width="34.7109375" style="158" customWidth="1"/>
    <col min="3" max="3" width="36.140625" style="158" customWidth="1"/>
    <col min="4" max="4" width="15.140625" style="174" customWidth="1"/>
    <col min="5" max="5" width="15.8515625" style="174" customWidth="1"/>
    <col min="6" max="6" width="17.7109375" style="174" customWidth="1"/>
    <col min="7" max="7" width="16.28125" style="216" customWidth="1"/>
    <col min="8" max="8" width="12.00390625" style="196" customWidth="1"/>
    <col min="9" max="9" width="13.140625" style="197" customWidth="1"/>
    <col min="10" max="10" width="14.28125" style="207" customWidth="1"/>
    <col min="11" max="11" width="9.140625" style="157" customWidth="1"/>
    <col min="12" max="12" width="10.421875" style="208" bestFit="1" customWidth="1"/>
    <col min="13" max="16384" width="9.140625" style="157" customWidth="1"/>
  </cols>
  <sheetData>
    <row r="1" ht="15" thickBot="1"/>
    <row r="2" spans="7:12" ht="15.75" thickBot="1">
      <c r="G2" s="275" t="s">
        <v>107</v>
      </c>
      <c r="H2" s="276"/>
      <c r="I2" s="276"/>
      <c r="J2" s="277"/>
      <c r="L2" s="208" t="s">
        <v>121</v>
      </c>
    </row>
    <row r="3" spans="1:12" s="133" customFormat="1" ht="91.5" customHeight="1" thickBot="1">
      <c r="A3" s="6"/>
      <c r="B3" s="143"/>
      <c r="C3" s="8" t="s">
        <v>46</v>
      </c>
      <c r="D3" s="8" t="s">
        <v>19</v>
      </c>
      <c r="E3" s="8" t="s">
        <v>109</v>
      </c>
      <c r="F3" s="8" t="s">
        <v>119</v>
      </c>
      <c r="G3" s="9" t="s">
        <v>45</v>
      </c>
      <c r="H3" s="10" t="s">
        <v>105</v>
      </c>
      <c r="I3" s="111" t="s">
        <v>120</v>
      </c>
      <c r="J3" s="11" t="s">
        <v>106</v>
      </c>
      <c r="L3" s="209"/>
    </row>
    <row r="4" spans="1:12" s="133" customFormat="1" ht="16.5" thickBot="1">
      <c r="A4" s="273"/>
      <c r="B4" s="274"/>
      <c r="C4" s="151"/>
      <c r="D4" s="14">
        <f aca="true" t="shared" si="0" ref="D4:J4">+D5+D11+D19+D7</f>
        <v>564830</v>
      </c>
      <c r="E4" s="14">
        <f t="shared" si="0"/>
        <v>225000</v>
      </c>
      <c r="F4" s="14">
        <f t="shared" si="0"/>
        <v>789830</v>
      </c>
      <c r="G4" s="15">
        <f t="shared" si="0"/>
        <v>162000</v>
      </c>
      <c r="H4" s="16">
        <f t="shared" si="0"/>
        <v>252830</v>
      </c>
      <c r="I4" s="112">
        <f t="shared" si="0"/>
        <v>225000</v>
      </c>
      <c r="J4" s="17">
        <f t="shared" si="0"/>
        <v>150000</v>
      </c>
      <c r="L4" s="215">
        <f>SUM(G4:J4)</f>
        <v>789830</v>
      </c>
    </row>
    <row r="5" spans="1:12" s="133" customFormat="1" ht="16.5" thickBot="1">
      <c r="A5" s="18" t="s">
        <v>7</v>
      </c>
      <c r="B5" s="144" t="s">
        <v>8</v>
      </c>
      <c r="C5" s="152"/>
      <c r="D5" s="20">
        <f aca="true" t="shared" si="1" ref="D5:J5">+D6</f>
        <v>232000</v>
      </c>
      <c r="E5" s="20">
        <f t="shared" si="1"/>
        <v>0</v>
      </c>
      <c r="F5" s="20">
        <f t="shared" si="1"/>
        <v>232000</v>
      </c>
      <c r="G5" s="21">
        <f t="shared" si="1"/>
        <v>82000</v>
      </c>
      <c r="H5" s="22">
        <f t="shared" si="1"/>
        <v>0</v>
      </c>
      <c r="I5" s="113">
        <f t="shared" si="1"/>
        <v>0</v>
      </c>
      <c r="J5" s="23">
        <f t="shared" si="1"/>
        <v>150000</v>
      </c>
      <c r="L5" s="215">
        <f>SUM(G5:J5)</f>
        <v>232000</v>
      </c>
    </row>
    <row r="6" spans="1:12" s="133" customFormat="1" ht="32.25" customHeight="1" thickBot="1">
      <c r="A6" s="107" t="s">
        <v>9</v>
      </c>
      <c r="B6" s="178" t="s">
        <v>49</v>
      </c>
      <c r="C6" s="153" t="s">
        <v>86</v>
      </c>
      <c r="D6" s="108">
        <v>232000</v>
      </c>
      <c r="E6" s="179">
        <v>0</v>
      </c>
      <c r="F6" s="179">
        <f>SUM(D6:E6)</f>
        <v>232000</v>
      </c>
      <c r="G6" s="180">
        <v>82000</v>
      </c>
      <c r="H6" s="181">
        <v>0</v>
      </c>
      <c r="I6" s="182">
        <v>0</v>
      </c>
      <c r="J6" s="183">
        <v>150000</v>
      </c>
      <c r="L6" s="209"/>
    </row>
    <row r="7" spans="1:12" s="1" customFormat="1" ht="16.5" thickBot="1">
      <c r="A7" s="18" t="s">
        <v>14</v>
      </c>
      <c r="B7" s="55" t="s">
        <v>15</v>
      </c>
      <c r="C7" s="30"/>
      <c r="D7" s="56">
        <f>SUM(D8)</f>
        <v>0</v>
      </c>
      <c r="E7" s="56">
        <f>SUM(E8)</f>
        <v>165000</v>
      </c>
      <c r="F7" s="56">
        <f>SUM(F8)</f>
        <v>165000</v>
      </c>
      <c r="G7" s="57">
        <f>+G8</f>
        <v>0</v>
      </c>
      <c r="H7" s="58">
        <f>+H8</f>
        <v>0</v>
      </c>
      <c r="I7" s="119">
        <f>+I8</f>
        <v>165000</v>
      </c>
      <c r="J7" s="59">
        <f>+J8</f>
        <v>0</v>
      </c>
      <c r="L7" s="217">
        <f>SUM(G7:K7)</f>
        <v>165000</v>
      </c>
    </row>
    <row r="8" spans="1:12" s="1" customFormat="1" ht="15.75">
      <c r="A8" s="184" t="s">
        <v>17</v>
      </c>
      <c r="B8" s="185" t="s">
        <v>18</v>
      </c>
      <c r="C8" s="186"/>
      <c r="D8" s="187">
        <f aca="true" t="shared" si="2" ref="D8:J8">+D9+D10</f>
        <v>0</v>
      </c>
      <c r="E8" s="187">
        <f t="shared" si="2"/>
        <v>165000</v>
      </c>
      <c r="F8" s="187">
        <f t="shared" si="2"/>
        <v>165000</v>
      </c>
      <c r="G8" s="188">
        <f t="shared" si="2"/>
        <v>0</v>
      </c>
      <c r="H8" s="189">
        <f t="shared" si="2"/>
        <v>0</v>
      </c>
      <c r="I8" s="190">
        <f t="shared" si="2"/>
        <v>165000</v>
      </c>
      <c r="J8" s="191">
        <f t="shared" si="2"/>
        <v>0</v>
      </c>
      <c r="L8" s="210"/>
    </row>
    <row r="9" spans="1:12" s="198" customFormat="1" ht="46.5" customHeight="1">
      <c r="A9" s="199"/>
      <c r="B9" s="200" t="s">
        <v>113</v>
      </c>
      <c r="C9" s="201" t="s">
        <v>114</v>
      </c>
      <c r="D9" s="202">
        <v>0</v>
      </c>
      <c r="E9" s="202">
        <v>15000</v>
      </c>
      <c r="F9" s="202">
        <f>SUM(D9:E9)</f>
        <v>15000</v>
      </c>
      <c r="G9" s="203">
        <v>0</v>
      </c>
      <c r="H9" s="204">
        <v>0</v>
      </c>
      <c r="I9" s="205">
        <v>15000</v>
      </c>
      <c r="J9" s="206">
        <v>0</v>
      </c>
      <c r="L9" s="211"/>
    </row>
    <row r="10" spans="1:12" s="198" customFormat="1" ht="46.5" customHeight="1" thickBot="1">
      <c r="A10" s="199"/>
      <c r="B10" s="200" t="s">
        <v>94</v>
      </c>
      <c r="C10" s="201" t="s">
        <v>123</v>
      </c>
      <c r="D10" s="202">
        <v>0</v>
      </c>
      <c r="E10" s="202">
        <v>150000</v>
      </c>
      <c r="F10" s="202">
        <f>SUM(D10:E10)</f>
        <v>150000</v>
      </c>
      <c r="G10" s="203">
        <v>0</v>
      </c>
      <c r="H10" s="204">
        <v>0</v>
      </c>
      <c r="I10" s="205">
        <v>150000</v>
      </c>
      <c r="J10" s="206">
        <v>0</v>
      </c>
      <c r="L10" s="211"/>
    </row>
    <row r="11" spans="1:12" s="133" customFormat="1" ht="16.5" thickBot="1">
      <c r="A11" s="69" t="s">
        <v>20</v>
      </c>
      <c r="B11" s="145" t="s">
        <v>59</v>
      </c>
      <c r="C11" s="151"/>
      <c r="D11" s="14">
        <f aca="true" t="shared" si="3" ref="D11:J11">+D12+D16</f>
        <v>239000</v>
      </c>
      <c r="E11" s="14">
        <f t="shared" si="3"/>
        <v>0</v>
      </c>
      <c r="F11" s="14">
        <f t="shared" si="3"/>
        <v>239000</v>
      </c>
      <c r="G11" s="15">
        <f t="shared" si="3"/>
        <v>80000</v>
      </c>
      <c r="H11" s="16">
        <f t="shared" si="3"/>
        <v>159000</v>
      </c>
      <c r="I11" s="112">
        <f t="shared" si="3"/>
        <v>0</v>
      </c>
      <c r="J11" s="17">
        <f t="shared" si="3"/>
        <v>0</v>
      </c>
      <c r="L11" s="215">
        <f>SUM(G11:J11)</f>
        <v>239000</v>
      </c>
    </row>
    <row r="12" spans="1:12" s="133" customFormat="1" ht="15.75">
      <c r="A12" s="102" t="s">
        <v>21</v>
      </c>
      <c r="B12" s="146" t="s">
        <v>22</v>
      </c>
      <c r="C12" s="154"/>
      <c r="D12" s="103">
        <f aca="true" t="shared" si="4" ref="D12:J12">SUM(D13:D15)</f>
        <v>55000</v>
      </c>
      <c r="E12" s="103">
        <f t="shared" si="4"/>
        <v>0</v>
      </c>
      <c r="F12" s="103">
        <f t="shared" si="4"/>
        <v>55000</v>
      </c>
      <c r="G12" s="104">
        <f t="shared" si="4"/>
        <v>0</v>
      </c>
      <c r="H12" s="105">
        <f t="shared" si="4"/>
        <v>55000</v>
      </c>
      <c r="I12" s="127">
        <f t="shared" si="4"/>
        <v>0</v>
      </c>
      <c r="J12" s="106">
        <f t="shared" si="4"/>
        <v>0</v>
      </c>
      <c r="L12" s="209"/>
    </row>
    <row r="13" spans="1:12" s="12" customFormat="1" ht="45">
      <c r="A13" s="107"/>
      <c r="B13" s="147" t="s">
        <v>87</v>
      </c>
      <c r="C13" s="155" t="s">
        <v>88</v>
      </c>
      <c r="D13" s="108">
        <v>35000</v>
      </c>
      <c r="E13" s="108">
        <v>0</v>
      </c>
      <c r="F13" s="108">
        <f>SUM(D13:E13)</f>
        <v>35000</v>
      </c>
      <c r="G13" s="46">
        <v>0</v>
      </c>
      <c r="H13" s="47">
        <v>35000</v>
      </c>
      <c r="I13" s="117"/>
      <c r="J13" s="48">
        <v>0</v>
      </c>
      <c r="L13" s="212"/>
    </row>
    <row r="14" spans="1:12" s="12" customFormat="1" ht="30">
      <c r="A14" s="107"/>
      <c r="B14" s="147" t="s">
        <v>87</v>
      </c>
      <c r="C14" s="155" t="s">
        <v>89</v>
      </c>
      <c r="D14" s="108">
        <v>10000</v>
      </c>
      <c r="E14" s="108">
        <v>0</v>
      </c>
      <c r="F14" s="108">
        <f>SUM(D14:E14)</f>
        <v>10000</v>
      </c>
      <c r="G14" s="46">
        <v>0</v>
      </c>
      <c r="H14" s="47">
        <v>10000</v>
      </c>
      <c r="I14" s="117"/>
      <c r="J14" s="48">
        <v>0</v>
      </c>
      <c r="L14" s="212"/>
    </row>
    <row r="15" spans="1:12" s="12" customFormat="1" ht="30">
      <c r="A15" s="107"/>
      <c r="B15" s="147" t="s">
        <v>90</v>
      </c>
      <c r="C15" s="155" t="s">
        <v>91</v>
      </c>
      <c r="D15" s="108">
        <v>10000</v>
      </c>
      <c r="E15" s="108">
        <v>0</v>
      </c>
      <c r="F15" s="108">
        <f>SUM(D15:E15)</f>
        <v>10000</v>
      </c>
      <c r="G15" s="46">
        <v>0</v>
      </c>
      <c r="H15" s="47">
        <v>10000</v>
      </c>
      <c r="I15" s="117"/>
      <c r="J15" s="48">
        <v>0</v>
      </c>
      <c r="L15" s="212"/>
    </row>
    <row r="16" spans="1:12" s="109" customFormat="1" ht="47.25">
      <c r="A16" s="71" t="s">
        <v>24</v>
      </c>
      <c r="B16" s="148" t="s">
        <v>92</v>
      </c>
      <c r="C16" s="159"/>
      <c r="D16" s="73">
        <f aca="true" t="shared" si="5" ref="D16:J16">+D17+D18</f>
        <v>184000</v>
      </c>
      <c r="E16" s="73">
        <f t="shared" si="5"/>
        <v>0</v>
      </c>
      <c r="F16" s="73">
        <f t="shared" si="5"/>
        <v>184000</v>
      </c>
      <c r="G16" s="78">
        <f t="shared" si="5"/>
        <v>80000</v>
      </c>
      <c r="H16" s="79">
        <f t="shared" si="5"/>
        <v>104000</v>
      </c>
      <c r="I16" s="123">
        <f t="shared" si="5"/>
        <v>0</v>
      </c>
      <c r="J16" s="80">
        <f t="shared" si="5"/>
        <v>0</v>
      </c>
      <c r="L16" s="213"/>
    </row>
    <row r="17" spans="1:12" s="173" customFormat="1" ht="18.75" customHeight="1">
      <c r="A17" s="171"/>
      <c r="B17" s="160" t="s">
        <v>116</v>
      </c>
      <c r="C17" s="172" t="s">
        <v>93</v>
      </c>
      <c r="D17" s="161">
        <v>160000</v>
      </c>
      <c r="E17" s="161">
        <v>0</v>
      </c>
      <c r="F17" s="161">
        <f>SUM(D17:E17)</f>
        <v>160000</v>
      </c>
      <c r="G17" s="175">
        <v>80000</v>
      </c>
      <c r="H17" s="176">
        <v>80000</v>
      </c>
      <c r="I17" s="177"/>
      <c r="J17" s="195">
        <v>0</v>
      </c>
      <c r="L17" s="214"/>
    </row>
    <row r="18" spans="1:12" s="133" customFormat="1" ht="18.75" customHeight="1" thickBot="1">
      <c r="A18" s="162"/>
      <c r="B18" s="163" t="s">
        <v>94</v>
      </c>
      <c r="C18" s="164" t="s">
        <v>95</v>
      </c>
      <c r="D18" s="128">
        <v>24000</v>
      </c>
      <c r="E18" s="128">
        <v>0</v>
      </c>
      <c r="F18" s="161">
        <f>SUM(D18:E18)</f>
        <v>24000</v>
      </c>
      <c r="G18" s="165">
        <v>0</v>
      </c>
      <c r="H18" s="166">
        <v>24000</v>
      </c>
      <c r="I18" s="167"/>
      <c r="J18" s="168">
        <v>0</v>
      </c>
      <c r="L18" s="209"/>
    </row>
    <row r="19" spans="1:12" s="133" customFormat="1" ht="16.5" thickBot="1">
      <c r="A19" s="18" t="s">
        <v>25</v>
      </c>
      <c r="B19" s="149" t="s">
        <v>26</v>
      </c>
      <c r="C19" s="169"/>
      <c r="D19" s="56">
        <f aca="true" t="shared" si="6" ref="D19:J19">+D20+D24+D25</f>
        <v>93830</v>
      </c>
      <c r="E19" s="56">
        <f t="shared" si="6"/>
        <v>60000</v>
      </c>
      <c r="F19" s="56">
        <f t="shared" si="6"/>
        <v>153830</v>
      </c>
      <c r="G19" s="57">
        <f t="shared" si="6"/>
        <v>0</v>
      </c>
      <c r="H19" s="58">
        <f t="shared" si="6"/>
        <v>93830</v>
      </c>
      <c r="I19" s="119">
        <f t="shared" si="6"/>
        <v>60000</v>
      </c>
      <c r="J19" s="59">
        <f t="shared" si="6"/>
        <v>0</v>
      </c>
      <c r="L19" s="215">
        <f>SUM(G19:J19)</f>
        <v>153830</v>
      </c>
    </row>
    <row r="20" spans="1:12" s="133" customFormat="1" ht="15.75">
      <c r="A20" s="81" t="s">
        <v>27</v>
      </c>
      <c r="B20" s="82" t="s">
        <v>28</v>
      </c>
      <c r="C20" s="156"/>
      <c r="D20" s="83">
        <f>SUM(D21:D23)</f>
        <v>63830</v>
      </c>
      <c r="E20" s="83">
        <f>SUM(E21:E23)</f>
        <v>60000</v>
      </c>
      <c r="F20" s="83">
        <f>SUM(F21:F23)</f>
        <v>123830</v>
      </c>
      <c r="G20" s="84">
        <f>SUM(G21:G23)</f>
        <v>0</v>
      </c>
      <c r="H20" s="85">
        <f>SUM(H21:H22)</f>
        <v>63830</v>
      </c>
      <c r="I20" s="124">
        <f>SUM(I21:I23)</f>
        <v>60000</v>
      </c>
      <c r="J20" s="86">
        <f>SUM(J21:J22)</f>
        <v>0</v>
      </c>
      <c r="L20" s="209"/>
    </row>
    <row r="21" spans="1:12" s="12" customFormat="1" ht="75">
      <c r="A21" s="107"/>
      <c r="B21" s="147" t="s">
        <v>96</v>
      </c>
      <c r="C21" s="155" t="s">
        <v>97</v>
      </c>
      <c r="D21" s="108">
        <v>10000</v>
      </c>
      <c r="E21" s="108">
        <v>0</v>
      </c>
      <c r="F21" s="108">
        <f>SUM(D21:E21)</f>
        <v>10000</v>
      </c>
      <c r="G21" s="46">
        <v>0</v>
      </c>
      <c r="H21" s="47">
        <v>10000</v>
      </c>
      <c r="I21" s="117">
        <v>0</v>
      </c>
      <c r="J21" s="48">
        <v>0</v>
      </c>
      <c r="L21" s="212"/>
    </row>
    <row r="22" spans="1:12" s="12" customFormat="1" ht="30">
      <c r="A22" s="107"/>
      <c r="B22" s="147" t="s">
        <v>98</v>
      </c>
      <c r="C22" s="155" t="s">
        <v>99</v>
      </c>
      <c r="D22" s="108">
        <v>53830</v>
      </c>
      <c r="E22" s="108">
        <v>0</v>
      </c>
      <c r="F22" s="108">
        <f>SUM(D22:E22)</f>
        <v>53830</v>
      </c>
      <c r="G22" s="46">
        <v>0</v>
      </c>
      <c r="H22" s="47">
        <v>53830</v>
      </c>
      <c r="I22" s="117">
        <v>0</v>
      </c>
      <c r="J22" s="48">
        <v>0</v>
      </c>
      <c r="L22" s="212"/>
    </row>
    <row r="23" spans="1:12" s="12" customFormat="1" ht="45">
      <c r="A23" s="107"/>
      <c r="B23" s="147" t="s">
        <v>117</v>
      </c>
      <c r="C23" s="155" t="s">
        <v>118</v>
      </c>
      <c r="D23" s="108">
        <v>0</v>
      </c>
      <c r="E23" s="108">
        <v>60000</v>
      </c>
      <c r="F23" s="108">
        <f>SUM(D23:E23)</f>
        <v>60000</v>
      </c>
      <c r="G23" s="46">
        <v>0</v>
      </c>
      <c r="H23" s="47">
        <v>0</v>
      </c>
      <c r="I23" s="117">
        <v>60000</v>
      </c>
      <c r="J23" s="48">
        <v>0</v>
      </c>
      <c r="L23" s="212"/>
    </row>
    <row r="24" spans="1:12" s="109" customFormat="1" ht="36.75" customHeight="1">
      <c r="A24" s="71" t="s">
        <v>31</v>
      </c>
      <c r="B24" s="148" t="s">
        <v>100</v>
      </c>
      <c r="C24" s="159" t="s">
        <v>115</v>
      </c>
      <c r="D24" s="73">
        <v>5000</v>
      </c>
      <c r="E24" s="73">
        <v>0</v>
      </c>
      <c r="F24" s="73">
        <f>SUM(D24:E24)</f>
        <v>5000</v>
      </c>
      <c r="G24" s="78">
        <v>0</v>
      </c>
      <c r="H24" s="79">
        <v>5000</v>
      </c>
      <c r="I24" s="123">
        <v>0</v>
      </c>
      <c r="J24" s="80">
        <v>0</v>
      </c>
      <c r="L24" s="213"/>
    </row>
    <row r="25" spans="1:12" s="109" customFormat="1" ht="36" customHeight="1" thickBot="1">
      <c r="A25" s="60" t="s">
        <v>32</v>
      </c>
      <c r="B25" s="150" t="s">
        <v>101</v>
      </c>
      <c r="C25" s="170" t="s">
        <v>102</v>
      </c>
      <c r="D25" s="61">
        <v>25000</v>
      </c>
      <c r="E25" s="61">
        <v>0</v>
      </c>
      <c r="F25" s="61">
        <f>SUM(D25:E25)</f>
        <v>25000</v>
      </c>
      <c r="G25" s="62">
        <v>0</v>
      </c>
      <c r="H25" s="63">
        <v>25000</v>
      </c>
      <c r="I25" s="120">
        <v>0</v>
      </c>
      <c r="J25" s="64">
        <v>0</v>
      </c>
      <c r="L25" s="213"/>
    </row>
  </sheetData>
  <sheetProtection/>
  <mergeCells count="2">
    <mergeCell ref="A4:B4"/>
    <mergeCell ref="G2:J2"/>
  </mergeCells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Tiina Jaksi</dc:creator>
  <cp:keywords/>
  <dc:description/>
  <cp:lastModifiedBy>Karmen Küünal Paltser</cp:lastModifiedBy>
  <cp:lastPrinted>2020-05-12T13:46:23Z</cp:lastPrinted>
  <dcterms:created xsi:type="dcterms:W3CDTF">2017-01-15T12:54:30Z</dcterms:created>
  <dcterms:modified xsi:type="dcterms:W3CDTF">2020-05-21T05:24:24Z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